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945" windowWidth="15480" windowHeight="10740"/>
  </bookViews>
  <sheets>
    <sheet name="HEI SMS" sheetId="6" r:id="rId1"/>
    <sheet name="HEI SMP" sheetId="19" r:id="rId2"/>
    <sheet name="HEI STA" sheetId="13" r:id="rId3"/>
    <sheet name="HEI STT" sheetId="21" r:id="rId4"/>
    <sheet name="COUNTRY CODES" sheetId="22" r:id="rId5"/>
    <sheet name="CODES" sheetId="3" state="hidden" r:id="rId6"/>
  </sheets>
  <definedNames>
    <definedName name="_xlnm._FilterDatabase" localSheetId="5" hidden="1">CODES!$J$6:$N$41</definedName>
    <definedName name="_xlnm._FilterDatabase" localSheetId="1" hidden="1">'HEI SMP'!$A$5:$I$55</definedName>
    <definedName name="_xlnm._FilterDatabase" localSheetId="0" hidden="1">'HEI SMS'!$A$5:$I$60</definedName>
    <definedName name="_xlnm._FilterDatabase" localSheetId="2" hidden="1">'HEI STA'!#REF!</definedName>
    <definedName name="_xlnm._FilterDatabase" localSheetId="3" hidden="1">'HEI STT'!#REF!</definedName>
    <definedName name="ENDDATE" localSheetId="1">'HEI SMP'!$C$6</definedName>
    <definedName name="ENDDATE">'HEI SMS'!$C$6</definedName>
    <definedName name="_xlnm.Print_Titles" localSheetId="1">'HEI SMP'!$4:$5</definedName>
    <definedName name="_xlnm.Print_Titles" localSheetId="0">'HEI SMS'!$4:$5</definedName>
    <definedName name="_xlnm.Print_Titles" localSheetId="2">'HEI STA'!$4:$5</definedName>
    <definedName name="_xlnm.Print_Titles" localSheetId="3">'HEI STT'!$4:$5</definedName>
    <definedName name="STARTDATE" localSheetId="1">'HEI SMP'!$C$5</definedName>
    <definedName name="STARTDATE">'HEI SMS'!$C$5</definedName>
  </definedNames>
  <calcPr calcId="145621"/>
</workbook>
</file>

<file path=xl/calcChain.xml><?xml version="1.0" encoding="utf-8"?>
<calcChain xmlns="http://schemas.openxmlformats.org/spreadsheetml/2006/main">
  <c r="O31" i="21" l="1"/>
  <c r="O31" i="13"/>
  <c r="M7" i="21" l="1"/>
  <c r="N7" i="21"/>
  <c r="O7" i="21"/>
  <c r="M8" i="21"/>
  <c r="N8" i="21"/>
  <c r="O8" i="21"/>
  <c r="M9" i="21"/>
  <c r="N9" i="21"/>
  <c r="O9" i="21"/>
  <c r="M10" i="21"/>
  <c r="N10" i="21"/>
  <c r="O10" i="21"/>
  <c r="M11" i="21"/>
  <c r="N11" i="21"/>
  <c r="O11" i="21"/>
  <c r="M12" i="21"/>
  <c r="N12" i="21"/>
  <c r="O12" i="21"/>
  <c r="M13" i="21"/>
  <c r="N13" i="21"/>
  <c r="O13" i="21"/>
  <c r="M14" i="21"/>
  <c r="N14" i="21"/>
  <c r="O14" i="21"/>
  <c r="M15" i="21"/>
  <c r="N15" i="21"/>
  <c r="O15" i="21"/>
  <c r="M16" i="21"/>
  <c r="N16" i="21"/>
  <c r="O16" i="21"/>
  <c r="M17" i="21"/>
  <c r="N17" i="21"/>
  <c r="O17" i="21"/>
  <c r="M18" i="21"/>
  <c r="N18" i="21"/>
  <c r="O18" i="21"/>
  <c r="M19" i="21"/>
  <c r="N19" i="21"/>
  <c r="O19" i="21"/>
  <c r="M20" i="21"/>
  <c r="N20" i="21"/>
  <c r="O20" i="21"/>
  <c r="M21" i="21"/>
  <c r="N21" i="21"/>
  <c r="O21" i="21"/>
  <c r="M22" i="21"/>
  <c r="N22" i="21"/>
  <c r="O22" i="21"/>
  <c r="M23" i="21"/>
  <c r="N23" i="21"/>
  <c r="O23" i="21"/>
  <c r="M24" i="21"/>
  <c r="N24" i="21"/>
  <c r="O24" i="21"/>
  <c r="M25" i="21"/>
  <c r="N25" i="21"/>
  <c r="O25" i="21"/>
  <c r="M26" i="21"/>
  <c r="N26" i="21"/>
  <c r="O26" i="21"/>
  <c r="M27" i="21"/>
  <c r="N27" i="21"/>
  <c r="O27" i="21"/>
  <c r="M28" i="21"/>
  <c r="N28" i="21"/>
  <c r="O28" i="21"/>
  <c r="M29" i="21"/>
  <c r="N29" i="21"/>
  <c r="O29" i="21"/>
  <c r="M30" i="21"/>
  <c r="N30" i="21"/>
  <c r="O30" i="21"/>
  <c r="O6" i="21"/>
  <c r="N6" i="21"/>
  <c r="M6" i="21"/>
  <c r="N7" i="13"/>
  <c r="N8" i="13"/>
  <c r="N9" i="13"/>
  <c r="N10" i="13"/>
  <c r="N11" i="13"/>
  <c r="N12" i="13"/>
  <c r="N13" i="13"/>
  <c r="N14" i="13"/>
  <c r="N15" i="13"/>
  <c r="N16" i="13"/>
  <c r="N17" i="13"/>
  <c r="N18" i="13"/>
  <c r="N19" i="13"/>
  <c r="N20" i="13"/>
  <c r="N21" i="13"/>
  <c r="N22" i="13"/>
  <c r="N23" i="13"/>
  <c r="N24" i="13"/>
  <c r="N25" i="13"/>
  <c r="N26" i="13"/>
  <c r="N27" i="13"/>
  <c r="N28" i="13"/>
  <c r="N29" i="13"/>
  <c r="N30" i="13"/>
  <c r="N6" i="13"/>
  <c r="M7" i="13"/>
  <c r="M8" i="13"/>
  <c r="M9" i="13"/>
  <c r="M10" i="13"/>
  <c r="M11" i="13"/>
  <c r="M12" i="13"/>
  <c r="M13" i="13"/>
  <c r="M14" i="13"/>
  <c r="M15" i="13"/>
  <c r="M16" i="13"/>
  <c r="M17" i="13"/>
  <c r="M18" i="13"/>
  <c r="M19" i="13"/>
  <c r="M20" i="13"/>
  <c r="M21" i="13"/>
  <c r="M22" i="13"/>
  <c r="M23" i="13"/>
  <c r="M24" i="13"/>
  <c r="M25" i="13"/>
  <c r="M26" i="13"/>
  <c r="M27" i="13"/>
  <c r="M28" i="13"/>
  <c r="M29" i="13"/>
  <c r="M30" i="13"/>
  <c r="M6" i="13"/>
  <c r="K7" i="19"/>
  <c r="L7" i="19"/>
  <c r="K8" i="19"/>
  <c r="L8" i="19"/>
  <c r="K9" i="19"/>
  <c r="L9" i="19"/>
  <c r="K10" i="19"/>
  <c r="L10" i="19"/>
  <c r="K11" i="19"/>
  <c r="L11" i="19"/>
  <c r="K12" i="19"/>
  <c r="L12" i="19"/>
  <c r="K13" i="19"/>
  <c r="L13" i="19"/>
  <c r="K14" i="19"/>
  <c r="L14" i="19"/>
  <c r="K15" i="19"/>
  <c r="L15" i="19"/>
  <c r="K16" i="19"/>
  <c r="L16" i="19"/>
  <c r="K17" i="19"/>
  <c r="L17" i="19"/>
  <c r="K18" i="19"/>
  <c r="L18" i="19"/>
  <c r="K19" i="19"/>
  <c r="L19" i="19"/>
  <c r="K20" i="19"/>
  <c r="L20" i="19"/>
  <c r="K21" i="19"/>
  <c r="L21" i="19"/>
  <c r="K22" i="19"/>
  <c r="L22" i="19"/>
  <c r="K23" i="19"/>
  <c r="L23" i="19"/>
  <c r="K24" i="19"/>
  <c r="L24" i="19"/>
  <c r="K25" i="19"/>
  <c r="L25" i="19"/>
  <c r="K26" i="19"/>
  <c r="L26" i="19"/>
  <c r="K27" i="19"/>
  <c r="L27" i="19"/>
  <c r="K28" i="19"/>
  <c r="L28" i="19"/>
  <c r="K29" i="19"/>
  <c r="L29" i="19"/>
  <c r="K30" i="19"/>
  <c r="L30" i="19"/>
  <c r="K31" i="19"/>
  <c r="L31" i="19"/>
  <c r="K32" i="19"/>
  <c r="L32" i="19"/>
  <c r="K33" i="19"/>
  <c r="L33" i="19"/>
  <c r="K34" i="19"/>
  <c r="L34" i="19"/>
  <c r="K35" i="19"/>
  <c r="L35" i="19"/>
  <c r="K36" i="19"/>
  <c r="L36" i="19"/>
  <c r="K37" i="19"/>
  <c r="L37" i="19"/>
  <c r="K38" i="19"/>
  <c r="L38" i="19"/>
  <c r="K39" i="19"/>
  <c r="L39" i="19"/>
  <c r="K40" i="19"/>
  <c r="L40" i="19"/>
  <c r="K41" i="19"/>
  <c r="L41" i="19"/>
  <c r="K42" i="19"/>
  <c r="L42" i="19"/>
  <c r="K43" i="19"/>
  <c r="L43" i="19"/>
  <c r="K44" i="19"/>
  <c r="L44" i="19"/>
  <c r="K45" i="19"/>
  <c r="L45" i="19"/>
  <c r="K46" i="19"/>
  <c r="L46" i="19"/>
  <c r="K47" i="19"/>
  <c r="L47" i="19"/>
  <c r="K48" i="19"/>
  <c r="L48" i="19"/>
  <c r="K49" i="19"/>
  <c r="L49" i="19"/>
  <c r="K50" i="19"/>
  <c r="L50" i="19"/>
  <c r="K51" i="19"/>
  <c r="L51" i="19"/>
  <c r="K52" i="19"/>
  <c r="L52" i="19"/>
  <c r="K53" i="19"/>
  <c r="L53" i="19"/>
  <c r="K54" i="19"/>
  <c r="L54" i="19"/>
  <c r="K55" i="19"/>
  <c r="L55" i="19"/>
  <c r="K6" i="19"/>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 i="6"/>
  <c r="N31" i="13" l="1"/>
  <c r="P31" i="13" s="1"/>
  <c r="N31" i="21"/>
  <c r="P31" i="21" s="1"/>
  <c r="K56" i="19"/>
  <c r="K61" i="6"/>
  <c r="P6" i="21"/>
  <c r="R31" i="21"/>
  <c r="S31" i="21"/>
  <c r="T31" i="21"/>
  <c r="U31" i="21"/>
  <c r="V31" i="21"/>
  <c r="W31" i="21"/>
  <c r="X31" i="21"/>
  <c r="Y31" i="21"/>
  <c r="Q31" i="21"/>
  <c r="F31" i="21"/>
  <c r="R31" i="13"/>
  <c r="T31" i="13"/>
  <c r="U31" i="13"/>
  <c r="V31" i="13"/>
  <c r="W31" i="13"/>
  <c r="Q31" i="13"/>
  <c r="F31" i="13"/>
  <c r="X7" i="13"/>
  <c r="Y7" i="13" s="1"/>
  <c r="X8" i="13"/>
  <c r="Y8" i="13"/>
  <c r="X9" i="13"/>
  <c r="Y9" i="13" s="1"/>
  <c r="X10" i="13"/>
  <c r="Y10" i="13"/>
  <c r="X11" i="13"/>
  <c r="Y11" i="13" s="1"/>
  <c r="X12" i="13"/>
  <c r="Y12" i="13"/>
  <c r="X13" i="13"/>
  <c r="Y13" i="13" s="1"/>
  <c r="X14" i="13"/>
  <c r="Y14" i="13"/>
  <c r="X15" i="13"/>
  <c r="Y15" i="13" s="1"/>
  <c r="X16" i="13"/>
  <c r="Y16" i="13"/>
  <c r="X17" i="13"/>
  <c r="Y17" i="13" s="1"/>
  <c r="X18" i="13"/>
  <c r="Y18" i="13"/>
  <c r="X19" i="13"/>
  <c r="Y19" i="13" s="1"/>
  <c r="X20" i="13"/>
  <c r="Y20" i="13"/>
  <c r="X21" i="13"/>
  <c r="Y21" i="13" s="1"/>
  <c r="X22" i="13"/>
  <c r="Y22" i="13"/>
  <c r="X23" i="13"/>
  <c r="Y23" i="13" s="1"/>
  <c r="X24" i="13"/>
  <c r="Y24" i="13"/>
  <c r="X25" i="13"/>
  <c r="Y25" i="13" s="1"/>
  <c r="X26" i="13"/>
  <c r="Y26" i="13"/>
  <c r="X27" i="13"/>
  <c r="Y27" i="13" s="1"/>
  <c r="X28" i="13"/>
  <c r="Y28" i="13"/>
  <c r="X29" i="13"/>
  <c r="Y29" i="13" s="1"/>
  <c r="X30" i="13"/>
  <c r="Y30" i="13"/>
  <c r="S7" i="13"/>
  <c r="S8" i="13"/>
  <c r="S9" i="13"/>
  <c r="S10" i="13"/>
  <c r="S11" i="13"/>
  <c r="S12" i="13"/>
  <c r="S13" i="13"/>
  <c r="S14" i="13"/>
  <c r="S15" i="13"/>
  <c r="S16" i="13"/>
  <c r="S17" i="13"/>
  <c r="S18" i="13"/>
  <c r="S19" i="13"/>
  <c r="S20" i="13"/>
  <c r="S21" i="13"/>
  <c r="S22" i="13"/>
  <c r="S23" i="13"/>
  <c r="S24" i="13"/>
  <c r="S25" i="13"/>
  <c r="S26" i="13"/>
  <c r="S27" i="13"/>
  <c r="S28" i="13"/>
  <c r="S29" i="13"/>
  <c r="S30" i="13"/>
  <c r="X6" i="13"/>
  <c r="X31" i="13" s="1"/>
  <c r="S6" i="13"/>
  <c r="S31" i="13" s="1"/>
  <c r="O7" i="13"/>
  <c r="P7" i="13"/>
  <c r="O8" i="13"/>
  <c r="P8" i="13"/>
  <c r="O9" i="13"/>
  <c r="P9" i="13"/>
  <c r="O10" i="13"/>
  <c r="P10" i="13"/>
  <c r="O11" i="13"/>
  <c r="P11" i="13"/>
  <c r="O12" i="13"/>
  <c r="P12" i="13"/>
  <c r="O13" i="13"/>
  <c r="P13" i="13"/>
  <c r="O14" i="13"/>
  <c r="P14" i="13"/>
  <c r="O15" i="13"/>
  <c r="P15" i="13"/>
  <c r="O16" i="13"/>
  <c r="P16" i="13"/>
  <c r="O17" i="13"/>
  <c r="P17" i="13"/>
  <c r="O18" i="13"/>
  <c r="P18" i="13"/>
  <c r="O19" i="13"/>
  <c r="P19" i="13"/>
  <c r="O20" i="13"/>
  <c r="P20" i="13"/>
  <c r="O21" i="13"/>
  <c r="P21" i="13"/>
  <c r="O22" i="13"/>
  <c r="P22" i="13" s="1"/>
  <c r="O23" i="13"/>
  <c r="P23" i="13"/>
  <c r="O24" i="13"/>
  <c r="P24" i="13"/>
  <c r="O25" i="13"/>
  <c r="P25" i="13"/>
  <c r="O26" i="13"/>
  <c r="P26" i="13"/>
  <c r="O27" i="13"/>
  <c r="P27" i="13"/>
  <c r="O28" i="13"/>
  <c r="P28" i="13"/>
  <c r="O29" i="13"/>
  <c r="P29" i="13"/>
  <c r="O30" i="13"/>
  <c r="P30" i="13"/>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O56" i="19"/>
  <c r="Q56" i="19"/>
  <c r="R56" i="19"/>
  <c r="S56" i="19"/>
  <c r="T56" i="19"/>
  <c r="U7" i="19"/>
  <c r="U8" i="19"/>
  <c r="U9" i="19"/>
  <c r="U10" i="19"/>
  <c r="U11" i="19"/>
  <c r="U12" i="19"/>
  <c r="U13" i="19"/>
  <c r="U14" i="19"/>
  <c r="U15" i="19"/>
  <c r="U16" i="19"/>
  <c r="U17" i="19"/>
  <c r="U18" i="19"/>
  <c r="U19" i="19"/>
  <c r="U20" i="19"/>
  <c r="U21" i="19"/>
  <c r="U22" i="19"/>
  <c r="U23" i="19"/>
  <c r="U24" i="19"/>
  <c r="U25" i="19"/>
  <c r="U26" i="19"/>
  <c r="U27" i="19"/>
  <c r="U28" i="19"/>
  <c r="U29" i="19"/>
  <c r="U30" i="19"/>
  <c r="U31" i="19"/>
  <c r="U32" i="19"/>
  <c r="U33" i="19"/>
  <c r="U34" i="19"/>
  <c r="U35" i="19"/>
  <c r="U36" i="19"/>
  <c r="U37" i="19"/>
  <c r="U38" i="19"/>
  <c r="V38" i="19"/>
  <c r="U39" i="19"/>
  <c r="U40" i="19"/>
  <c r="U41" i="19"/>
  <c r="U42" i="19"/>
  <c r="U43" i="19"/>
  <c r="U44" i="19"/>
  <c r="U45" i="19"/>
  <c r="U46" i="19"/>
  <c r="U47" i="19"/>
  <c r="U48" i="19"/>
  <c r="U49" i="19"/>
  <c r="U50" i="19"/>
  <c r="U51" i="19"/>
  <c r="U52" i="19"/>
  <c r="U53" i="19"/>
  <c r="U54" i="19"/>
  <c r="U55" i="19"/>
  <c r="P7" i="19"/>
  <c r="P8" i="19"/>
  <c r="V8" i="19" s="1"/>
  <c r="P9" i="19"/>
  <c r="P10" i="19"/>
  <c r="V10" i="19" s="1"/>
  <c r="P11" i="19"/>
  <c r="P12" i="19"/>
  <c r="V12" i="19" s="1"/>
  <c r="P13" i="19"/>
  <c r="P14" i="19"/>
  <c r="V14" i="19" s="1"/>
  <c r="P15" i="19"/>
  <c r="P16" i="19"/>
  <c r="V16" i="19" s="1"/>
  <c r="P17" i="19"/>
  <c r="P18" i="19"/>
  <c r="V18" i="19" s="1"/>
  <c r="P19" i="19"/>
  <c r="P20" i="19"/>
  <c r="V20" i="19" s="1"/>
  <c r="P21" i="19"/>
  <c r="P22" i="19"/>
  <c r="V22" i="19" s="1"/>
  <c r="P23" i="19"/>
  <c r="P24" i="19"/>
  <c r="V24" i="19" s="1"/>
  <c r="P25" i="19"/>
  <c r="P26" i="19"/>
  <c r="V26" i="19" s="1"/>
  <c r="P27" i="19"/>
  <c r="P28" i="19"/>
  <c r="V28" i="19" s="1"/>
  <c r="P29" i="19"/>
  <c r="P30" i="19"/>
  <c r="V30" i="19" s="1"/>
  <c r="P31" i="19"/>
  <c r="P32" i="19"/>
  <c r="V32" i="19" s="1"/>
  <c r="P33" i="19"/>
  <c r="P34" i="19"/>
  <c r="V34" i="19" s="1"/>
  <c r="P35" i="19"/>
  <c r="P36" i="19"/>
  <c r="V36" i="19" s="1"/>
  <c r="P37" i="19"/>
  <c r="P38" i="19"/>
  <c r="P39" i="19"/>
  <c r="P40" i="19"/>
  <c r="V40" i="19" s="1"/>
  <c r="P41" i="19"/>
  <c r="P42" i="19"/>
  <c r="V42" i="19" s="1"/>
  <c r="P43" i="19"/>
  <c r="P44" i="19"/>
  <c r="V44" i="19" s="1"/>
  <c r="P45" i="19"/>
  <c r="P46" i="19"/>
  <c r="V46" i="19" s="1"/>
  <c r="P47" i="19"/>
  <c r="P48" i="19"/>
  <c r="V48" i="19" s="1"/>
  <c r="P49" i="19"/>
  <c r="P50" i="19"/>
  <c r="V50" i="19" s="1"/>
  <c r="P51" i="19"/>
  <c r="P52" i="19"/>
  <c r="V52" i="19" s="1"/>
  <c r="P53" i="19"/>
  <c r="P54" i="19"/>
  <c r="V54" i="19" s="1"/>
  <c r="P55" i="19"/>
  <c r="M7" i="19"/>
  <c r="M8" i="19"/>
  <c r="M9" i="19"/>
  <c r="M10" i="19"/>
  <c r="M11" i="19"/>
  <c r="M12" i="19"/>
  <c r="M13" i="19"/>
  <c r="M14" i="19"/>
  <c r="M15" i="19"/>
  <c r="M16" i="19"/>
  <c r="M17" i="19"/>
  <c r="M18" i="19"/>
  <c r="M19" i="19"/>
  <c r="M20" i="19"/>
  <c r="M21" i="19"/>
  <c r="M22" i="19"/>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M53" i="19"/>
  <c r="M54" i="19"/>
  <c r="M55" i="19"/>
  <c r="G7" i="19"/>
  <c r="H7" i="19" s="1"/>
  <c r="G8" i="19"/>
  <c r="H8" i="19"/>
  <c r="G9" i="19"/>
  <c r="H9" i="19" s="1"/>
  <c r="G10" i="19"/>
  <c r="H10" i="19"/>
  <c r="G11" i="19"/>
  <c r="H11" i="19" s="1"/>
  <c r="G12" i="19"/>
  <c r="H12" i="19"/>
  <c r="G13" i="19"/>
  <c r="H13" i="19" s="1"/>
  <c r="G14" i="19"/>
  <c r="H14" i="19"/>
  <c r="G15" i="19"/>
  <c r="H15" i="19" s="1"/>
  <c r="G16" i="19"/>
  <c r="H16" i="19"/>
  <c r="G17" i="19"/>
  <c r="H17" i="19" s="1"/>
  <c r="G18" i="19"/>
  <c r="H18" i="19"/>
  <c r="G19" i="19"/>
  <c r="H19" i="19" s="1"/>
  <c r="G20" i="19"/>
  <c r="H20" i="19"/>
  <c r="G21" i="19"/>
  <c r="H21" i="19" s="1"/>
  <c r="G22" i="19"/>
  <c r="H22" i="19"/>
  <c r="G23" i="19"/>
  <c r="H23" i="19" s="1"/>
  <c r="G24" i="19"/>
  <c r="H24" i="19"/>
  <c r="G25" i="19"/>
  <c r="H25" i="19" s="1"/>
  <c r="G26" i="19"/>
  <c r="H26" i="19"/>
  <c r="G27" i="19"/>
  <c r="H27" i="19" s="1"/>
  <c r="G28" i="19"/>
  <c r="H28" i="19"/>
  <c r="G29" i="19"/>
  <c r="H29" i="19" s="1"/>
  <c r="G30" i="19"/>
  <c r="H30" i="19"/>
  <c r="G31" i="19"/>
  <c r="H31" i="19" s="1"/>
  <c r="G32" i="19"/>
  <c r="H32" i="19"/>
  <c r="G33" i="19"/>
  <c r="H33" i="19" s="1"/>
  <c r="G34" i="19"/>
  <c r="H34" i="19"/>
  <c r="G35" i="19"/>
  <c r="H35" i="19" s="1"/>
  <c r="G36" i="19"/>
  <c r="H36" i="19"/>
  <c r="G37" i="19"/>
  <c r="H37" i="19" s="1"/>
  <c r="G38" i="19"/>
  <c r="H38" i="19"/>
  <c r="G39" i="19"/>
  <c r="H39" i="19" s="1"/>
  <c r="G40" i="19"/>
  <c r="H40" i="19"/>
  <c r="G41" i="19"/>
  <c r="H41" i="19" s="1"/>
  <c r="G42" i="19"/>
  <c r="H42" i="19"/>
  <c r="G43" i="19"/>
  <c r="H43" i="19" s="1"/>
  <c r="G44" i="19"/>
  <c r="H44" i="19"/>
  <c r="G45" i="19"/>
  <c r="H45" i="19" s="1"/>
  <c r="G46" i="19"/>
  <c r="H46" i="19"/>
  <c r="G47" i="19"/>
  <c r="H47" i="19" s="1"/>
  <c r="G48" i="19"/>
  <c r="H48" i="19"/>
  <c r="G49" i="19"/>
  <c r="H49" i="19" s="1"/>
  <c r="G50" i="19"/>
  <c r="H50" i="19"/>
  <c r="G51" i="19"/>
  <c r="H51" i="19" s="1"/>
  <c r="G52" i="19"/>
  <c r="H52" i="19"/>
  <c r="G53" i="19"/>
  <c r="H53" i="19" s="1"/>
  <c r="G54" i="19"/>
  <c r="H54" i="19"/>
  <c r="G55" i="19"/>
  <c r="H55" i="19" s="1"/>
  <c r="O61" i="6"/>
  <c r="Q61" i="6"/>
  <c r="R61" i="6"/>
  <c r="S61" i="6"/>
  <c r="T61" i="6"/>
  <c r="U7" i="6"/>
  <c r="U8" i="6"/>
  <c r="U9" i="6"/>
  <c r="U10" i="6"/>
  <c r="V10" i="6"/>
  <c r="U11" i="6"/>
  <c r="U12" i="6"/>
  <c r="U13" i="6"/>
  <c r="V13" i="6" s="1"/>
  <c r="U14" i="6"/>
  <c r="U15" i="6"/>
  <c r="U16" i="6"/>
  <c r="U17" i="6"/>
  <c r="U18" i="6"/>
  <c r="V18" i="6"/>
  <c r="U19" i="6"/>
  <c r="U20" i="6"/>
  <c r="U21" i="6"/>
  <c r="V21" i="6" s="1"/>
  <c r="U22" i="6"/>
  <c r="U23" i="6"/>
  <c r="U24" i="6"/>
  <c r="U25" i="6"/>
  <c r="U26" i="6"/>
  <c r="V26" i="6"/>
  <c r="U27" i="6"/>
  <c r="U28" i="6"/>
  <c r="U29" i="6"/>
  <c r="V29" i="6" s="1"/>
  <c r="U30" i="6"/>
  <c r="U31" i="6"/>
  <c r="U32" i="6"/>
  <c r="U33" i="6"/>
  <c r="U34" i="6"/>
  <c r="V34" i="6"/>
  <c r="U35" i="6"/>
  <c r="U36" i="6"/>
  <c r="U37" i="6"/>
  <c r="V37" i="6" s="1"/>
  <c r="U38" i="6"/>
  <c r="U39" i="6"/>
  <c r="U40" i="6"/>
  <c r="U41" i="6"/>
  <c r="U42" i="6"/>
  <c r="V42" i="6"/>
  <c r="U43" i="6"/>
  <c r="U44" i="6"/>
  <c r="U45" i="6"/>
  <c r="V45" i="6" s="1"/>
  <c r="U46" i="6"/>
  <c r="U47" i="6"/>
  <c r="U48" i="6"/>
  <c r="U49" i="6"/>
  <c r="U50" i="6"/>
  <c r="V50" i="6"/>
  <c r="U51" i="6"/>
  <c r="U52" i="6"/>
  <c r="U53" i="6"/>
  <c r="V53" i="6" s="1"/>
  <c r="U54" i="6"/>
  <c r="U55" i="6"/>
  <c r="U56" i="6"/>
  <c r="U57" i="6"/>
  <c r="U58" i="6"/>
  <c r="V58" i="6"/>
  <c r="U59" i="6"/>
  <c r="U60" i="6"/>
  <c r="P7" i="6"/>
  <c r="P8" i="6"/>
  <c r="V8" i="6" s="1"/>
  <c r="P9" i="6"/>
  <c r="P10" i="6"/>
  <c r="P11" i="6"/>
  <c r="P12" i="6"/>
  <c r="V12" i="6" s="1"/>
  <c r="P13" i="6"/>
  <c r="P14" i="6"/>
  <c r="V14" i="6" s="1"/>
  <c r="P15" i="6"/>
  <c r="P16" i="6"/>
  <c r="V16" i="6" s="1"/>
  <c r="P17" i="6"/>
  <c r="P18" i="6"/>
  <c r="P19" i="6"/>
  <c r="P20" i="6"/>
  <c r="V20" i="6" s="1"/>
  <c r="P21" i="6"/>
  <c r="P22" i="6"/>
  <c r="V22" i="6" s="1"/>
  <c r="P23" i="6"/>
  <c r="P24" i="6"/>
  <c r="V24" i="6" s="1"/>
  <c r="P25" i="6"/>
  <c r="P26" i="6"/>
  <c r="P27" i="6"/>
  <c r="P28" i="6"/>
  <c r="V28" i="6" s="1"/>
  <c r="P29" i="6"/>
  <c r="P30" i="6"/>
  <c r="V30" i="6" s="1"/>
  <c r="P31" i="6"/>
  <c r="P32" i="6"/>
  <c r="V32" i="6" s="1"/>
  <c r="P33" i="6"/>
  <c r="P34" i="6"/>
  <c r="P35" i="6"/>
  <c r="P36" i="6"/>
  <c r="V36" i="6" s="1"/>
  <c r="P37" i="6"/>
  <c r="P38" i="6"/>
  <c r="V38" i="6" s="1"/>
  <c r="P39" i="6"/>
  <c r="P40" i="6"/>
  <c r="V40" i="6" s="1"/>
  <c r="P41" i="6"/>
  <c r="P42" i="6"/>
  <c r="P43" i="6"/>
  <c r="P44" i="6"/>
  <c r="V44" i="6" s="1"/>
  <c r="P45" i="6"/>
  <c r="P46" i="6"/>
  <c r="V46" i="6" s="1"/>
  <c r="P47" i="6"/>
  <c r="P48" i="6"/>
  <c r="V48" i="6" s="1"/>
  <c r="P49" i="6"/>
  <c r="P50" i="6"/>
  <c r="P51" i="6"/>
  <c r="P52" i="6"/>
  <c r="V52" i="6" s="1"/>
  <c r="P53" i="6"/>
  <c r="P54" i="6"/>
  <c r="V54" i="6" s="1"/>
  <c r="P55" i="6"/>
  <c r="P56" i="6"/>
  <c r="V56" i="6" s="1"/>
  <c r="P57" i="6"/>
  <c r="P58" i="6"/>
  <c r="P59" i="6"/>
  <c r="P60" i="6"/>
  <c r="G7" i="6"/>
  <c r="H7" i="6" s="1"/>
  <c r="G8" i="6"/>
  <c r="H8" i="6"/>
  <c r="G9" i="6"/>
  <c r="H9" i="6" s="1"/>
  <c r="G10" i="6"/>
  <c r="H10" i="6"/>
  <c r="G11" i="6"/>
  <c r="H11" i="6" s="1"/>
  <c r="G12" i="6"/>
  <c r="H12" i="6"/>
  <c r="G13" i="6"/>
  <c r="H13" i="6" s="1"/>
  <c r="G14" i="6"/>
  <c r="H14" i="6"/>
  <c r="G15" i="6"/>
  <c r="H15" i="6" s="1"/>
  <c r="G16" i="6"/>
  <c r="H16" i="6"/>
  <c r="G17" i="6"/>
  <c r="H17" i="6" s="1"/>
  <c r="G18" i="6"/>
  <c r="H18" i="6"/>
  <c r="G19" i="6"/>
  <c r="H19" i="6" s="1"/>
  <c r="G20" i="6"/>
  <c r="H20" i="6"/>
  <c r="G21" i="6"/>
  <c r="H21" i="6" s="1"/>
  <c r="G22" i="6"/>
  <c r="H22" i="6"/>
  <c r="G23" i="6"/>
  <c r="H23" i="6" s="1"/>
  <c r="G24" i="6"/>
  <c r="H24" i="6"/>
  <c r="G25" i="6"/>
  <c r="H25" i="6" s="1"/>
  <c r="G26" i="6"/>
  <c r="H26" i="6"/>
  <c r="G27" i="6"/>
  <c r="H27" i="6" s="1"/>
  <c r="G28" i="6"/>
  <c r="H28" i="6"/>
  <c r="G29" i="6"/>
  <c r="H29" i="6" s="1"/>
  <c r="G30" i="6"/>
  <c r="H30" i="6"/>
  <c r="G31" i="6"/>
  <c r="H31" i="6" s="1"/>
  <c r="G32" i="6"/>
  <c r="H32" i="6"/>
  <c r="G33" i="6"/>
  <c r="H33" i="6" s="1"/>
  <c r="G34" i="6"/>
  <c r="H34" i="6"/>
  <c r="G35" i="6"/>
  <c r="H35" i="6" s="1"/>
  <c r="G36" i="6"/>
  <c r="H36" i="6"/>
  <c r="G37" i="6"/>
  <c r="H37" i="6" s="1"/>
  <c r="G38" i="6"/>
  <c r="H38" i="6"/>
  <c r="G39" i="6"/>
  <c r="H39" i="6" s="1"/>
  <c r="G40" i="6"/>
  <c r="H40" i="6"/>
  <c r="G41" i="6"/>
  <c r="H41" i="6" s="1"/>
  <c r="G42" i="6"/>
  <c r="H42" i="6"/>
  <c r="G43" i="6"/>
  <c r="H43" i="6" s="1"/>
  <c r="G44" i="6"/>
  <c r="H44" i="6"/>
  <c r="G45" i="6"/>
  <c r="H45" i="6" s="1"/>
  <c r="G46" i="6"/>
  <c r="H46" i="6"/>
  <c r="G47" i="6"/>
  <c r="H47" i="6" s="1"/>
  <c r="G48" i="6"/>
  <c r="H48" i="6"/>
  <c r="G49" i="6"/>
  <c r="H49" i="6" s="1"/>
  <c r="G50" i="6"/>
  <c r="H50" i="6"/>
  <c r="G51" i="6"/>
  <c r="H51" i="6" s="1"/>
  <c r="G52" i="6"/>
  <c r="H52" i="6"/>
  <c r="G53" i="6"/>
  <c r="H53" i="6" s="1"/>
  <c r="G54" i="6"/>
  <c r="H54" i="6"/>
  <c r="G55" i="6"/>
  <c r="H55" i="6" s="1"/>
  <c r="G56" i="6"/>
  <c r="H56" i="6"/>
  <c r="G57" i="6"/>
  <c r="H57" i="6" s="1"/>
  <c r="G58" i="6"/>
  <c r="H58" i="6"/>
  <c r="G59" i="6"/>
  <c r="H59" i="6" s="1"/>
  <c r="G60" i="6"/>
  <c r="H60" i="6"/>
  <c r="U6" i="6"/>
  <c r="P6" i="6"/>
  <c r="Y6" i="13" l="1"/>
  <c r="Y31" i="13" s="1"/>
  <c r="V60" i="6"/>
  <c r="U61" i="6"/>
  <c r="V31" i="19"/>
  <c r="V55" i="19"/>
  <c r="V27" i="19"/>
  <c r="V23" i="19"/>
  <c r="V51" i="19"/>
  <c r="V47" i="19"/>
  <c r="V19" i="19"/>
  <c r="V15" i="19"/>
  <c r="V35" i="19"/>
  <c r="V43" i="19"/>
  <c r="V39" i="19"/>
  <c r="V11" i="19"/>
  <c r="V7" i="19"/>
  <c r="V49" i="19"/>
  <c r="V41" i="19"/>
  <c r="V33" i="19"/>
  <c r="V25" i="19"/>
  <c r="V17" i="19"/>
  <c r="V9" i="19"/>
  <c r="V53" i="19"/>
  <c r="V45" i="19"/>
  <c r="V37" i="19"/>
  <c r="V29" i="19"/>
  <c r="V21" i="19"/>
  <c r="V13" i="19"/>
  <c r="V55" i="6"/>
  <c r="V47" i="6"/>
  <c r="V39" i="6"/>
  <c r="V31" i="6"/>
  <c r="V23" i="6"/>
  <c r="V15" i="6"/>
  <c r="V7" i="6"/>
  <c r="P61" i="6"/>
  <c r="V57" i="6"/>
  <c r="V49" i="6"/>
  <c r="V41" i="6"/>
  <c r="V33" i="6"/>
  <c r="V25" i="6"/>
  <c r="V17" i="6"/>
  <c r="V9" i="6"/>
  <c r="V59" i="6"/>
  <c r="V51" i="6"/>
  <c r="V43" i="6"/>
  <c r="V35" i="6"/>
  <c r="V27" i="6"/>
  <c r="V19" i="6"/>
  <c r="V11" i="6"/>
  <c r="V6" i="6"/>
  <c r="O6" i="13"/>
  <c r="P6" i="13" s="1"/>
  <c r="V61" i="6" l="1"/>
  <c r="P6" i="19" l="1"/>
  <c r="P56" i="19" s="1"/>
  <c r="U6" i="19"/>
  <c r="U56" i="19" s="1"/>
  <c r="X6" i="21"/>
  <c r="V6" i="19" l="1"/>
  <c r="V56" i="19" s="1"/>
  <c r="S30" i="21" l="1"/>
  <c r="S29" i="21"/>
  <c r="S28" i="21"/>
  <c r="S27" i="21"/>
  <c r="S26" i="21"/>
  <c r="S25" i="21"/>
  <c r="S24" i="21"/>
  <c r="S23" i="21"/>
  <c r="S22" i="21"/>
  <c r="S21" i="21"/>
  <c r="S20" i="21"/>
  <c r="S19" i="21"/>
  <c r="S18" i="21"/>
  <c r="S17" i="21"/>
  <c r="S16" i="21"/>
  <c r="S15" i="21"/>
  <c r="S14" i="21"/>
  <c r="S13" i="21"/>
  <c r="S12" i="21"/>
  <c r="S11" i="21"/>
  <c r="S10" i="21"/>
  <c r="S9" i="21"/>
  <c r="S8" i="21"/>
  <c r="S7" i="21"/>
  <c r="S6" i="21"/>
  <c r="Y7" i="21" l="1"/>
  <c r="Y8" i="21"/>
  <c r="Y10" i="21"/>
  <c r="Y11" i="21"/>
  <c r="Y12" i="21"/>
  <c r="Y14" i="21"/>
  <c r="Y15" i="21"/>
  <c r="Y16" i="21"/>
  <c r="Y18" i="21"/>
  <c r="Y19" i="21"/>
  <c r="Y20" i="21"/>
  <c r="Y22" i="21"/>
  <c r="Y23" i="21"/>
  <c r="Y24" i="21"/>
  <c r="Y26" i="21"/>
  <c r="Y27" i="21"/>
  <c r="Y28" i="21"/>
  <c r="Y9" i="21"/>
  <c r="Y13" i="21"/>
  <c r="Y17" i="21"/>
  <c r="Y21" i="21"/>
  <c r="Y25" i="21"/>
  <c r="Y29" i="21"/>
  <c r="X20" i="21" l="1"/>
  <c r="AA20" i="21"/>
  <c r="X21" i="21"/>
  <c r="AA21" i="21"/>
  <c r="X22" i="21"/>
  <c r="AA22" i="21"/>
  <c r="X23" i="21"/>
  <c r="AA23" i="21"/>
  <c r="X24" i="21"/>
  <c r="AA24" i="21"/>
  <c r="X25" i="21"/>
  <c r="AA25" i="21"/>
  <c r="X26" i="21"/>
  <c r="AA26" i="21"/>
  <c r="X27" i="21"/>
  <c r="AA27" i="21"/>
  <c r="X28" i="21"/>
  <c r="AA28" i="21"/>
  <c r="X29" i="21"/>
  <c r="AA29" i="21"/>
  <c r="X30" i="21"/>
  <c r="AA30" i="21"/>
  <c r="K19" i="21"/>
  <c r="L19" i="21"/>
  <c r="K20" i="21"/>
  <c r="L20" i="21"/>
  <c r="P20" i="21"/>
  <c r="K21" i="21"/>
  <c r="L21" i="21"/>
  <c r="P21" i="21"/>
  <c r="K22" i="21"/>
  <c r="L22" i="21"/>
  <c r="K23" i="21"/>
  <c r="L23" i="21"/>
  <c r="K24" i="21"/>
  <c r="L24" i="21"/>
  <c r="K25" i="21"/>
  <c r="L25" i="21"/>
  <c r="P25" i="21"/>
  <c r="K26" i="21"/>
  <c r="L26" i="21"/>
  <c r="P26" i="21"/>
  <c r="K27" i="21"/>
  <c r="L27" i="21"/>
  <c r="K28" i="21"/>
  <c r="L28" i="21"/>
  <c r="K29" i="21"/>
  <c r="L29" i="21"/>
  <c r="K30" i="21"/>
  <c r="L30" i="21"/>
  <c r="AA20" i="13"/>
  <c r="AA21" i="13"/>
  <c r="AA22" i="13"/>
  <c r="AA23" i="13"/>
  <c r="AA24" i="13"/>
  <c r="AA25" i="13"/>
  <c r="AA26" i="13"/>
  <c r="AA27" i="13"/>
  <c r="AA28" i="13"/>
  <c r="AA29" i="13"/>
  <c r="AA30" i="13"/>
  <c r="K20" i="13"/>
  <c r="L20" i="13"/>
  <c r="K21" i="13"/>
  <c r="L21" i="13"/>
  <c r="K22" i="13"/>
  <c r="L22" i="13"/>
  <c r="K23" i="13"/>
  <c r="L23" i="13"/>
  <c r="K24" i="13"/>
  <c r="L24" i="13"/>
  <c r="K25" i="13"/>
  <c r="L25" i="13"/>
  <c r="K26" i="13"/>
  <c r="L26" i="13"/>
  <c r="K27" i="13"/>
  <c r="L27" i="13"/>
  <c r="K28" i="13"/>
  <c r="L28" i="13"/>
  <c r="K29" i="13"/>
  <c r="L29" i="13"/>
  <c r="K30" i="13"/>
  <c r="L30" i="13"/>
  <c r="F25" i="19"/>
  <c r="F26" i="19"/>
  <c r="F27" i="19"/>
  <c r="F28" i="19"/>
  <c r="F29" i="19"/>
  <c r="F30" i="19"/>
  <c r="F31" i="19"/>
  <c r="F32" i="19"/>
  <c r="F33" i="19"/>
  <c r="F34" i="19"/>
  <c r="F35" i="19"/>
  <c r="F36" i="19"/>
  <c r="F37" i="19"/>
  <c r="F38" i="19"/>
  <c r="F39" i="19"/>
  <c r="F40" i="19"/>
  <c r="F41" i="19"/>
  <c r="F42" i="19"/>
  <c r="F43" i="19"/>
  <c r="F44" i="19"/>
  <c r="F45" i="19"/>
  <c r="F46" i="19"/>
  <c r="F47" i="19"/>
  <c r="F48" i="19"/>
  <c r="F49" i="19"/>
  <c r="F50" i="19"/>
  <c r="F51" i="19"/>
  <c r="F52" i="19"/>
  <c r="F53" i="19"/>
  <c r="F54" i="19"/>
  <c r="F55" i="19"/>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 i="6"/>
  <c r="G6" i="6" s="1"/>
  <c r="K6" i="13"/>
  <c r="L6" i="13"/>
  <c r="K7" i="13"/>
  <c r="L7" i="13"/>
  <c r="K8" i="13"/>
  <c r="L8" i="13"/>
  <c r="K9" i="13"/>
  <c r="L9" i="13"/>
  <c r="K10" i="13"/>
  <c r="L10" i="13"/>
  <c r="K11" i="13"/>
  <c r="L11" i="13"/>
  <c r="K12" i="13"/>
  <c r="L12" i="13"/>
  <c r="K13" i="13"/>
  <c r="L13" i="13"/>
  <c r="K14" i="13"/>
  <c r="L14" i="13"/>
  <c r="K15" i="13"/>
  <c r="L15" i="13"/>
  <c r="K16" i="13"/>
  <c r="L16" i="13"/>
  <c r="K17" i="13"/>
  <c r="L17" i="13"/>
  <c r="K18" i="13"/>
  <c r="L18" i="13"/>
  <c r="K19" i="13"/>
  <c r="L19" i="13"/>
  <c r="Y30" i="21" l="1"/>
  <c r="H6" i="6"/>
  <c r="L6" i="6" s="1"/>
  <c r="P28" i="21"/>
  <c r="P24" i="21"/>
  <c r="P19" i="21"/>
  <c r="P27" i="21"/>
  <c r="P22" i="21"/>
  <c r="P29" i="21"/>
  <c r="P30" i="21"/>
  <c r="P23" i="21"/>
  <c r="X19" i="21"/>
  <c r="X18" i="21"/>
  <c r="X17" i="21"/>
  <c r="X16" i="21"/>
  <c r="X15" i="21"/>
  <c r="X14" i="21"/>
  <c r="X13" i="21"/>
  <c r="X12" i="21"/>
  <c r="X11" i="21"/>
  <c r="X10" i="21"/>
  <c r="X9" i="21"/>
  <c r="X8" i="21"/>
  <c r="X7" i="21"/>
  <c r="Y6" i="21"/>
  <c r="M6" i="6" l="1"/>
  <c r="L61" i="6"/>
  <c r="M61" i="6" s="1"/>
  <c r="L18" i="21"/>
  <c r="K18" i="21"/>
  <c r="L17" i="21"/>
  <c r="K17" i="21"/>
  <c r="L16" i="21"/>
  <c r="K16" i="21"/>
  <c r="L15" i="21"/>
  <c r="K15" i="21"/>
  <c r="L14" i="21"/>
  <c r="K14" i="21"/>
  <c r="L13" i="21"/>
  <c r="K13" i="21"/>
  <c r="L12" i="21"/>
  <c r="K12" i="21"/>
  <c r="L11" i="21"/>
  <c r="K11" i="21"/>
  <c r="L10" i="21"/>
  <c r="K10" i="21"/>
  <c r="L9" i="21"/>
  <c r="K9" i="21"/>
  <c r="L8" i="21"/>
  <c r="K8" i="21"/>
  <c r="L7" i="21"/>
  <c r="K7" i="21"/>
  <c r="L6" i="21"/>
  <c r="K6" i="21"/>
  <c r="AA8" i="21" l="1"/>
  <c r="AA9" i="21"/>
  <c r="AA10" i="21"/>
  <c r="AA11" i="21"/>
  <c r="AA12" i="21"/>
  <c r="AA13" i="21"/>
  <c r="AA14" i="21"/>
  <c r="AA15" i="21"/>
  <c r="AA16" i="21"/>
  <c r="AA17" i="21"/>
  <c r="AA18" i="21"/>
  <c r="AA19" i="21"/>
  <c r="F8" i="19"/>
  <c r="F9" i="19"/>
  <c r="F10" i="19"/>
  <c r="F11" i="19"/>
  <c r="F12" i="19"/>
  <c r="F13" i="19"/>
  <c r="F14" i="19"/>
  <c r="F15" i="19"/>
  <c r="F16" i="19"/>
  <c r="F17" i="19"/>
  <c r="F18" i="19"/>
  <c r="F19" i="19"/>
  <c r="F20" i="19"/>
  <c r="F21" i="19"/>
  <c r="F22" i="19"/>
  <c r="F23" i="19"/>
  <c r="F24" i="19"/>
  <c r="P16" i="21" l="1"/>
  <c r="P8" i="21"/>
  <c r="P11" i="21"/>
  <c r="P15" i="21"/>
  <c r="P12" i="21"/>
  <c r="P18" i="21"/>
  <c r="P14" i="21"/>
  <c r="P10" i="21"/>
  <c r="P17" i="21"/>
  <c r="P13" i="21"/>
  <c r="P9" i="21"/>
  <c r="F21" i="6"/>
  <c r="F22" i="6"/>
  <c r="F23" i="6"/>
  <c r="F24" i="6"/>
  <c r="N61" i="6" l="1"/>
  <c r="N56" i="19"/>
  <c r="AA7" i="21"/>
  <c r="AA6" i="21"/>
  <c r="AA7" i="13"/>
  <c r="AA8" i="13"/>
  <c r="AA9" i="13"/>
  <c r="AA10" i="13"/>
  <c r="AA11" i="13"/>
  <c r="AA12" i="13"/>
  <c r="AA13" i="13"/>
  <c r="AA14" i="13"/>
  <c r="AA15" i="13"/>
  <c r="AA16" i="13"/>
  <c r="AA17" i="13"/>
  <c r="AA18" i="13"/>
  <c r="AA19" i="13"/>
  <c r="AA6" i="13"/>
  <c r="F7" i="19"/>
  <c r="F6" i="19"/>
  <c r="F7" i="6"/>
  <c r="F8" i="6"/>
  <c r="F9" i="6"/>
  <c r="F10" i="6"/>
  <c r="F11" i="6"/>
  <c r="F12" i="6"/>
  <c r="F13" i="6"/>
  <c r="F14" i="6"/>
  <c r="F15" i="6"/>
  <c r="F16" i="6"/>
  <c r="F17" i="6"/>
  <c r="F18" i="6"/>
  <c r="F19" i="6"/>
  <c r="F20" i="6"/>
  <c r="G6" i="19" l="1"/>
  <c r="P7" i="21"/>
  <c r="G56" i="19" l="1"/>
  <c r="H61" i="6"/>
  <c r="G61" i="6"/>
  <c r="H6" i="19"/>
  <c r="H56" i="19" s="1"/>
  <c r="L6" i="19" l="1"/>
  <c r="L56" i="19" l="1"/>
  <c r="M6" i="19"/>
  <c r="M56" i="19" s="1"/>
</calcChain>
</file>

<file path=xl/sharedStrings.xml><?xml version="1.0" encoding="utf-8"?>
<sst xmlns="http://schemas.openxmlformats.org/spreadsheetml/2006/main" count="351" uniqueCount="150">
  <si>
    <t>Start Date</t>
  </si>
  <si>
    <t>End Date</t>
  </si>
  <si>
    <t>Host
Country</t>
  </si>
  <si>
    <t>AT</t>
  </si>
  <si>
    <t>BE</t>
  </si>
  <si>
    <t>BG</t>
  </si>
  <si>
    <t>CH</t>
  </si>
  <si>
    <t>CZ</t>
  </si>
  <si>
    <t>DE</t>
  </si>
  <si>
    <t>DK</t>
  </si>
  <si>
    <t>EE</t>
  </si>
  <si>
    <t>EL</t>
  </si>
  <si>
    <t>ES</t>
  </si>
  <si>
    <t>FI</t>
  </si>
  <si>
    <t>FR</t>
  </si>
  <si>
    <t>HR</t>
  </si>
  <si>
    <t>HU</t>
  </si>
  <si>
    <t>IE</t>
  </si>
  <si>
    <t>IS</t>
  </si>
  <si>
    <t>IT</t>
  </si>
  <si>
    <t>LI</t>
  </si>
  <si>
    <t>LT</t>
  </si>
  <si>
    <t>LU</t>
  </si>
  <si>
    <t>LV</t>
  </si>
  <si>
    <t>MT</t>
  </si>
  <si>
    <t>NL</t>
  </si>
  <si>
    <t>NO</t>
  </si>
  <si>
    <t>PL</t>
  </si>
  <si>
    <t>PT</t>
  </si>
  <si>
    <t>RO</t>
  </si>
  <si>
    <t>SE</t>
  </si>
  <si>
    <t>SI</t>
  </si>
  <si>
    <t>SK</t>
  </si>
  <si>
    <t>TR</t>
  </si>
  <si>
    <t>UK</t>
  </si>
  <si>
    <t>TOTAL</t>
  </si>
  <si>
    <t>Travel Distances</t>
  </si>
  <si>
    <t>Euro</t>
  </si>
  <si>
    <t>Travel
Distance</t>
  </si>
  <si>
    <t>100-499km</t>
  </si>
  <si>
    <t>500-1999km</t>
  </si>
  <si>
    <t>2000-2999km</t>
  </si>
  <si>
    <t>3000-3999km</t>
  </si>
  <si>
    <t>4000-7999km</t>
  </si>
  <si>
    <t>8000km or more</t>
  </si>
  <si>
    <t>FYROM</t>
  </si>
  <si>
    <t>STUDENTS' &amp; STAFF TRAVEL</t>
  </si>
  <si>
    <t>MAX</t>
  </si>
  <si>
    <t>Staff
days</t>
  </si>
  <si>
    <t>VET LEARNERS SUBSISTENCE</t>
  </si>
  <si>
    <t>Days</t>
  </si>
  <si>
    <t>Daily
rate</t>
  </si>
  <si>
    <t>Country</t>
  </si>
  <si>
    <t xml:space="preserve"> HEI STUDENTS' SUBSIST.</t>
  </si>
  <si>
    <t>HEI &amp; VET STAFF SUBSISTENCE</t>
  </si>
  <si>
    <t>Amount given to Student</t>
  </si>
  <si>
    <t>CY</t>
  </si>
  <si>
    <t xml:space="preserve"> Name</t>
  </si>
  <si>
    <t>COUNTRY</t>
  </si>
  <si>
    <t>CODE</t>
  </si>
  <si>
    <t>GERMANY</t>
  </si>
  <si>
    <t>AUSTRIA</t>
  </si>
  <si>
    <t>BELGIUM</t>
  </si>
  <si>
    <t>BULGARIA</t>
  </si>
  <si>
    <t>SWITZERLAND</t>
  </si>
  <si>
    <t>CZECH REPUBLIC</t>
  </si>
  <si>
    <t>DENMARK</t>
  </si>
  <si>
    <t>ESTONIA</t>
  </si>
  <si>
    <t>GREECE</t>
  </si>
  <si>
    <t>SPAIN</t>
  </si>
  <si>
    <t>FINLAND</t>
  </si>
  <si>
    <t>FRANCE</t>
  </si>
  <si>
    <t>CROATIA</t>
  </si>
  <si>
    <t>HUNGARY</t>
  </si>
  <si>
    <t>IRELAND</t>
  </si>
  <si>
    <t>ICELAND</t>
  </si>
  <si>
    <t>ITALY</t>
  </si>
  <si>
    <t>LIECHTENSTEIN</t>
  </si>
  <si>
    <t>LITHUANIA</t>
  </si>
  <si>
    <t>LUXENBOURG</t>
  </si>
  <si>
    <t>LATVIA</t>
  </si>
  <si>
    <t>MALTA</t>
  </si>
  <si>
    <t>NETHERLANDS</t>
  </si>
  <si>
    <t>NORWAY</t>
  </si>
  <si>
    <t>POLAND</t>
  </si>
  <si>
    <t>PORTUGAL</t>
  </si>
  <si>
    <t>ROMANIA</t>
  </si>
  <si>
    <t>SWEDEN</t>
  </si>
  <si>
    <t>SLOVENIA</t>
  </si>
  <si>
    <t>SLOVAKIA</t>
  </si>
  <si>
    <t>TURKEY</t>
  </si>
  <si>
    <t>UNITED KINGDOM</t>
  </si>
  <si>
    <t>CYPRUS</t>
  </si>
  <si>
    <t>FORMER YUGOSLAV REPUBLIC OF MADEDONIA</t>
  </si>
  <si>
    <r>
      <t>Total
eligible
amount
(</t>
    </r>
    <r>
      <rPr>
        <b/>
        <sz val="11"/>
        <color theme="1"/>
        <rFont val="Calibri"/>
        <family val="2"/>
        <charset val="161"/>
      </rPr>
      <t>€)</t>
    </r>
  </si>
  <si>
    <r>
      <t>Total
Eligible
amount
(</t>
    </r>
    <r>
      <rPr>
        <b/>
        <sz val="11"/>
        <color theme="1"/>
        <rFont val="Calibri"/>
        <family val="2"/>
        <charset val="161"/>
      </rPr>
      <t>€)</t>
    </r>
  </si>
  <si>
    <t>Min</t>
  </si>
  <si>
    <t>Max</t>
  </si>
  <si>
    <t>min</t>
  </si>
  <si>
    <t>max</t>
  </si>
  <si>
    <t>Eligible amounts</t>
  </si>
  <si>
    <t>*</t>
  </si>
  <si>
    <t>Min Max</t>
  </si>
  <si>
    <r>
      <t xml:space="preserve">
Travel
(</t>
    </r>
    <r>
      <rPr>
        <b/>
        <sz val="11"/>
        <color theme="1"/>
        <rFont val="Calibri"/>
        <family val="2"/>
        <charset val="161"/>
      </rPr>
      <t>€)</t>
    </r>
  </si>
  <si>
    <t>Individual
support 
(€)</t>
  </si>
  <si>
    <r>
      <t>Total
grant
(</t>
    </r>
    <r>
      <rPr>
        <b/>
        <sz val="11"/>
        <color theme="1"/>
        <rFont val="Calibri"/>
        <family val="2"/>
        <charset val="161"/>
      </rPr>
      <t>€)</t>
    </r>
  </si>
  <si>
    <r>
      <t>First installment
(</t>
    </r>
    <r>
      <rPr>
        <b/>
        <sz val="10"/>
        <color theme="1"/>
        <rFont val="Calibri"/>
        <family val="2"/>
        <charset val="161"/>
      </rPr>
      <t>€)</t>
    </r>
  </si>
  <si>
    <r>
      <t>Second installment
(</t>
    </r>
    <r>
      <rPr>
        <b/>
        <sz val="10"/>
        <color theme="1"/>
        <rFont val="Calibri"/>
        <family val="2"/>
        <charset val="161"/>
      </rPr>
      <t>€)</t>
    </r>
  </si>
  <si>
    <r>
      <t>Third
installment
(</t>
    </r>
    <r>
      <rPr>
        <b/>
        <sz val="10"/>
        <color theme="1"/>
        <rFont val="Calibri"/>
        <family val="2"/>
        <charset val="161"/>
      </rPr>
      <t>€)</t>
    </r>
  </si>
  <si>
    <r>
      <t>Fourth
installment
(</t>
    </r>
    <r>
      <rPr>
        <b/>
        <sz val="10"/>
        <color theme="1"/>
        <rFont val="Calibri"/>
        <family val="2"/>
        <charset val="161"/>
      </rPr>
      <t>€)</t>
    </r>
  </si>
  <si>
    <r>
      <t>Total 
amount
given to
Teacher
(</t>
    </r>
    <r>
      <rPr>
        <b/>
        <sz val="10"/>
        <color theme="1"/>
        <rFont val="Calibri"/>
        <family val="2"/>
        <charset val="161"/>
      </rPr>
      <t>€)</t>
    </r>
  </si>
  <si>
    <r>
      <t>Amount
due
(</t>
    </r>
    <r>
      <rPr>
        <b/>
        <sz val="10"/>
        <color theme="1"/>
        <rFont val="Calibri"/>
        <family val="2"/>
        <charset val="161"/>
      </rPr>
      <t>€)</t>
    </r>
  </si>
  <si>
    <r>
      <t>Total 
amount
given to
Staff
(</t>
    </r>
    <r>
      <rPr>
        <b/>
        <sz val="10"/>
        <color theme="1"/>
        <rFont val="Calibri"/>
        <family val="2"/>
        <charset val="161"/>
      </rPr>
      <t>€)</t>
    </r>
  </si>
  <si>
    <r>
      <t>HE 
Institutions'
 rate for 
individual 
support</t>
    </r>
    <r>
      <rPr>
        <b/>
        <sz val="10"/>
        <color rgb="FFFF0000"/>
        <rFont val="Calibri"/>
        <family val="2"/>
        <charset val="161"/>
        <scheme val="minor"/>
      </rPr>
      <t xml:space="preserve">*
</t>
    </r>
    <r>
      <rPr>
        <b/>
        <sz val="10"/>
        <color theme="1"/>
        <rFont val="Calibri"/>
        <family val="2"/>
        <charset val="161"/>
        <scheme val="minor"/>
      </rPr>
      <t>(</t>
    </r>
    <r>
      <rPr>
        <b/>
        <sz val="10"/>
        <color theme="1"/>
        <rFont val="Calibri"/>
        <family val="2"/>
        <charset val="161"/>
      </rPr>
      <t>€)</t>
    </r>
  </si>
  <si>
    <r>
      <t xml:space="preserve">
Travel
(</t>
    </r>
    <r>
      <rPr>
        <b/>
        <sz val="10"/>
        <color theme="1"/>
        <rFont val="Calibri"/>
        <family val="2"/>
        <charset val="161"/>
      </rPr>
      <t>€)</t>
    </r>
  </si>
  <si>
    <r>
      <t>Total
grant
(</t>
    </r>
    <r>
      <rPr>
        <b/>
        <sz val="10"/>
        <color theme="1"/>
        <rFont val="Calibri"/>
        <family val="2"/>
        <charset val="161"/>
      </rPr>
      <t>€)</t>
    </r>
  </si>
  <si>
    <r>
      <t>First
installment
(</t>
    </r>
    <r>
      <rPr>
        <b/>
        <sz val="10"/>
        <color theme="1"/>
        <rFont val="Calibri"/>
        <family val="2"/>
        <charset val="161"/>
      </rPr>
      <t>€)</t>
    </r>
  </si>
  <si>
    <r>
      <t>Second
installment
(</t>
    </r>
    <r>
      <rPr>
        <b/>
        <sz val="10"/>
        <color theme="1"/>
        <rFont val="Calibri"/>
        <family val="2"/>
        <charset val="161"/>
      </rPr>
      <t>€)</t>
    </r>
  </si>
  <si>
    <r>
      <t>Total 
amount
given to
Student
(</t>
    </r>
    <r>
      <rPr>
        <b/>
        <sz val="10"/>
        <color theme="1"/>
        <rFont val="Calibri"/>
        <family val="2"/>
        <charset val="161"/>
      </rPr>
      <t>€)</t>
    </r>
  </si>
  <si>
    <t>Agreement amounts with 
Student</t>
  </si>
  <si>
    <t>Extra
days</t>
  </si>
  <si>
    <t>Months</t>
  </si>
  <si>
    <t>Mobility duration</t>
  </si>
  <si>
    <t>Days
(2-60)</t>
  </si>
  <si>
    <t>MIN-MAX</t>
  </si>
  <si>
    <r>
      <t>For 
travel
(</t>
    </r>
    <r>
      <rPr>
        <b/>
        <sz val="11"/>
        <color theme="1"/>
        <rFont val="Calibri"/>
        <family val="2"/>
        <charset val="161"/>
      </rPr>
      <t>€)</t>
    </r>
  </si>
  <si>
    <t>For individual
support 
(€)</t>
  </si>
  <si>
    <r>
      <t xml:space="preserve">
For 
travel
(</t>
    </r>
    <r>
      <rPr>
        <b/>
        <sz val="11"/>
        <color theme="1"/>
        <rFont val="Calibri"/>
        <family val="2"/>
        <charset val="161"/>
      </rPr>
      <t>€)</t>
    </r>
  </si>
  <si>
    <t xml:space="preserve">MIN-MAX
(per day) </t>
  </si>
  <si>
    <t>Agreement amounts with 
teacher</t>
  </si>
  <si>
    <t>Amount given to teacher</t>
  </si>
  <si>
    <t>Agreement amounts with 
staff member</t>
  </si>
  <si>
    <t>Amount given to staff</t>
  </si>
  <si>
    <t>10-99km</t>
  </si>
  <si>
    <t>Yes</t>
  </si>
  <si>
    <r>
      <t xml:space="preserve">Top-up for
domestic
expensive
costs
exceeding
225 Eur
</t>
    </r>
    <r>
      <rPr>
        <b/>
        <sz val="10"/>
        <color rgb="FFFF0000"/>
        <rFont val="Calibri"/>
        <family val="2"/>
        <charset val="161"/>
        <scheme val="minor"/>
      </rPr>
      <t>(Yes if applicable)</t>
    </r>
  </si>
  <si>
    <t>Group</t>
  </si>
  <si>
    <t>80-180</t>
  </si>
  <si>
    <t>70-160</t>
  </si>
  <si>
    <t>60-140</t>
  </si>
  <si>
    <r>
      <t>Amount
due
(</t>
    </r>
    <r>
      <rPr>
        <b/>
        <sz val="10"/>
        <rFont val="Calibri"/>
        <family val="2"/>
        <charset val="161"/>
      </rPr>
      <t>€)</t>
    </r>
  </si>
  <si>
    <t>The rate for Individual Support you will apply must be between the minimum and maximum rates set by the EC and must follow the rules set by your Institution, prior to selection.  The rate(s) also must be on the website and the same practice must be implemented to all participating staff in a transparent way.</t>
  </si>
  <si>
    <t>RS</t>
  </si>
  <si>
    <t>SERBIA</t>
  </si>
  <si>
    <t>ERASMUS+ - KA103 HE MOBILITY FOR STUDENT STUDIES (SMS)
CALCULATION OF GRANT FOR 2020</t>
  </si>
  <si>
    <t>ERASMUS+ - KA103 HE MOBILITY FOR STUDENT TRAINEESHIP (SMP)
CALCULATION OF GRANT FOR 2020</t>
  </si>
  <si>
    <t>ERASMUS+ - KA103 HE MOBILITY FOR STAFF TEACHING (STA)
CALCULATION OF GRANT FOR 2020</t>
  </si>
  <si>
    <t>ERASMUS+ - KA103 HE MOBILITY FOR STAFF TRAINING (STT)
CALCULATION OF GRANT FOR 2020</t>
  </si>
  <si>
    <t>RATE</t>
  </si>
  <si>
    <t>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</si>
</sst>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33" x14ac:knownFonts="1">
    <font>
      <sz val="11"/>
      <color theme="1"/>
      <name val="Calibri"/>
      <family val="2"/>
      <charset val="161"/>
      <scheme val="minor"/>
    </font>
    <font>
      <b/>
      <sz val="11"/>
      <color theme="1"/>
      <name val="Calibri"/>
      <family val="2"/>
      <charset val="161"/>
      <scheme val="minor"/>
    </font>
    <font>
      <sz val="10"/>
      <color indexed="8"/>
      <name val="Arial"/>
      <family val="2"/>
    </font>
    <font>
      <sz val="10"/>
      <name val="Arial"/>
      <family val="2"/>
    </font>
    <font>
      <b/>
      <sz val="12"/>
      <color theme="1"/>
      <name val="Calibri"/>
      <family val="2"/>
      <charset val="161"/>
      <scheme val="minor"/>
    </font>
    <font>
      <b/>
      <sz val="11"/>
      <color theme="1"/>
      <name val="Calibri"/>
      <family val="2"/>
      <charset val="161"/>
    </font>
    <font>
      <b/>
      <sz val="8"/>
      <color rgb="FFFF0000"/>
      <name val="Calibri"/>
      <family val="2"/>
      <charset val="161"/>
      <scheme val="minor"/>
    </font>
    <font>
      <b/>
      <sz val="20"/>
      <color theme="1"/>
      <name val="Calibri"/>
      <family val="2"/>
      <charset val="161"/>
      <scheme val="minor"/>
    </font>
    <font>
      <b/>
      <u/>
      <sz val="11"/>
      <color theme="1"/>
      <name val="Calibri"/>
      <family val="2"/>
      <charset val="161"/>
      <scheme val="minor"/>
    </font>
    <font>
      <sz val="9"/>
      <color theme="1"/>
      <name val="Calibri"/>
      <family val="2"/>
      <charset val="161"/>
      <scheme val="minor"/>
    </font>
    <font>
      <sz val="8"/>
      <color indexed="8"/>
      <name val="Arial"/>
      <family val="2"/>
    </font>
    <font>
      <b/>
      <sz val="11"/>
      <name val="Calibri"/>
      <family val="2"/>
      <charset val="161"/>
      <scheme val="minor"/>
    </font>
    <font>
      <sz val="11"/>
      <name val="Calibri"/>
      <family val="2"/>
      <charset val="161"/>
      <scheme val="minor"/>
    </font>
    <font>
      <b/>
      <sz val="11"/>
      <name val="Calibri"/>
      <family val="2"/>
      <charset val="238"/>
      <scheme val="minor"/>
    </font>
    <font>
      <b/>
      <sz val="11"/>
      <color theme="7" tint="-0.499984740745262"/>
      <name val="Calibri"/>
      <family val="2"/>
      <charset val="161"/>
      <scheme val="minor"/>
    </font>
    <font>
      <sz val="11"/>
      <color theme="1"/>
      <name val="Calibri"/>
      <family val="2"/>
      <charset val="161"/>
      <scheme val="minor"/>
    </font>
    <font>
      <b/>
      <sz val="11"/>
      <color rgb="FFFF0000"/>
      <name val="Calibri"/>
      <family val="2"/>
      <charset val="161"/>
      <scheme val="minor"/>
    </font>
    <font>
      <b/>
      <sz val="10"/>
      <color theme="1"/>
      <name val="Calibri"/>
      <family val="2"/>
      <charset val="161"/>
      <scheme val="minor"/>
    </font>
    <font>
      <b/>
      <sz val="10"/>
      <color theme="1"/>
      <name val="Calibri"/>
      <family val="2"/>
      <charset val="161"/>
    </font>
    <font>
      <b/>
      <sz val="10"/>
      <color rgb="FFFF0000"/>
      <name val="Calibri"/>
      <family val="2"/>
      <charset val="161"/>
      <scheme val="minor"/>
    </font>
    <font>
      <b/>
      <sz val="10"/>
      <name val="Calibri"/>
      <family val="2"/>
      <charset val="161"/>
      <scheme val="minor"/>
    </font>
    <font>
      <b/>
      <sz val="10"/>
      <name val="Calibri"/>
      <family val="2"/>
      <charset val="161"/>
    </font>
    <font>
      <b/>
      <sz val="14"/>
      <color theme="1"/>
      <name val="Calibri"/>
      <family val="2"/>
      <charset val="161"/>
      <scheme val="minor"/>
    </font>
    <font>
      <sz val="14"/>
      <color theme="1"/>
      <name val="Calibri"/>
      <family val="2"/>
      <charset val="161"/>
      <scheme val="minor"/>
    </font>
    <font>
      <b/>
      <sz val="14"/>
      <name val="Calibri"/>
      <family val="2"/>
      <charset val="161"/>
      <scheme val="minor"/>
    </font>
    <font>
      <b/>
      <u/>
      <sz val="14"/>
      <color theme="1"/>
      <name val="Calibri"/>
      <family val="2"/>
      <charset val="161"/>
      <scheme val="minor"/>
    </font>
    <font>
      <b/>
      <sz val="14"/>
      <color rgb="FF7030A0"/>
      <name val="Calibri"/>
      <family val="2"/>
      <charset val="161"/>
      <scheme val="minor"/>
    </font>
    <font>
      <b/>
      <sz val="14"/>
      <color theme="5" tint="-0.249977111117893"/>
      <name val="Calibri"/>
      <family val="2"/>
      <charset val="161"/>
      <scheme val="minor"/>
    </font>
    <font>
      <b/>
      <sz val="14"/>
      <color rgb="FFFF0000"/>
      <name val="Calibri"/>
      <family val="2"/>
      <charset val="161"/>
      <scheme val="minor"/>
    </font>
    <font>
      <sz val="14"/>
      <color theme="9" tint="-0.499984740745262"/>
      <name val="Calibri"/>
      <family val="2"/>
      <charset val="161"/>
      <scheme val="minor"/>
    </font>
    <font>
      <sz val="14"/>
      <color theme="3" tint="-0.249977111117893"/>
      <name val="Calibri"/>
      <family val="2"/>
      <charset val="161"/>
      <scheme val="minor"/>
    </font>
    <font>
      <b/>
      <sz val="14"/>
      <color rgb="FF00B0F0"/>
      <name val="Calibri"/>
      <family val="2"/>
      <charset val="161"/>
      <scheme val="minor"/>
    </font>
    <font>
      <b/>
      <sz val="14"/>
      <color rgb="FFFF6699"/>
      <name val="Calibri"/>
      <family val="2"/>
      <charset val="161"/>
      <scheme val="minor"/>
    </font>
  </fonts>
  <fills count="12">
    <fill>
      <patternFill patternType="none"/>
    </fill>
    <fill>
      <patternFill patternType="gray125"/>
    </fill>
    <fill>
      <patternFill patternType="solid">
        <fgColor rgb="FFFFFFCC"/>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CC"/>
      </patternFill>
    </fill>
    <fill>
      <patternFill patternType="solid">
        <fgColor theme="5" tint="0.79998168889431442"/>
        <bgColor indexed="64"/>
      </patternFill>
    </fill>
    <fill>
      <patternFill patternType="solid">
        <fgColor theme="7" tint="0.79998168889431442"/>
        <bgColor indexed="64"/>
      </patternFill>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top/>
      <bottom style="medium">
        <color indexed="64"/>
      </bottom>
      <diagonal/>
    </border>
  </borders>
  <cellStyleXfs count="2">
    <xf numFmtId="0" fontId="0" fillId="0" borderId="0"/>
    <xf numFmtId="0" fontId="15" fillId="8" borderId="17" applyNumberFormat="0" applyFont="0" applyAlignment="0" applyProtection="0"/>
  </cellStyleXfs>
  <cellXfs count="184">
    <xf numFmtId="0" fontId="0" fillId="0" borderId="0" xfId="0"/>
    <xf numFmtId="0" fontId="0" fillId="0" borderId="0" xfId="0" applyAlignment="1">
      <alignment horizontal="center"/>
    </xf>
    <xf numFmtId="0" fontId="1" fillId="0" borderId="0" xfId="0" applyFont="1" applyAlignment="1">
      <alignment horizontal="center" vertical="center"/>
    </xf>
    <xf numFmtId="0" fontId="0" fillId="0" borderId="0" xfId="0" applyAlignment="1">
      <alignment vertical="center"/>
    </xf>
    <xf numFmtId="164" fontId="3" fillId="2" borderId="1" xfId="0" applyNumberFormat="1" applyFont="1" applyFill="1" applyBorder="1" applyAlignment="1" applyProtection="1">
      <alignment horizontal="center" vertical="center"/>
      <protection locked="0"/>
    </xf>
    <xf numFmtId="164" fontId="2" fillId="2" borderId="1" xfId="0" applyNumberFormat="1" applyFont="1" applyFill="1" applyBorder="1" applyAlignment="1" applyProtection="1">
      <alignment horizontal="center" vertical="center"/>
      <protection locked="0"/>
    </xf>
    <xf numFmtId="0" fontId="4" fillId="0" borderId="0" xfId="0" applyFont="1" applyAlignment="1">
      <alignment vertical="center"/>
    </xf>
    <xf numFmtId="0" fontId="0" fillId="0" borderId="0" xfId="0" applyBorder="1"/>
    <xf numFmtId="0" fontId="0" fillId="0" borderId="0" xfId="0" applyBorder="1" applyAlignment="1">
      <alignment horizontal="center"/>
    </xf>
    <xf numFmtId="0" fontId="0" fillId="2" borderId="1" xfId="0" applyFill="1" applyBorder="1" applyAlignment="1" applyProtection="1">
      <alignment horizontal="center" vertical="center"/>
      <protection locked="0"/>
    </xf>
    <xf numFmtId="2" fontId="0" fillId="2" borderId="1" xfId="0" applyNumberFormat="1" applyFill="1" applyBorder="1" applyAlignment="1" applyProtection="1">
      <alignment horizontal="center" vertical="center"/>
      <protection locked="0"/>
    </xf>
    <xf numFmtId="0" fontId="1" fillId="0" borderId="1" xfId="0" applyFont="1" applyBorder="1" applyAlignment="1">
      <alignment horizontal="center"/>
    </xf>
    <xf numFmtId="0" fontId="0" fillId="0" borderId="1" xfId="0" applyBorder="1" applyAlignment="1">
      <alignment horizontal="center" vertical="center"/>
    </xf>
    <xf numFmtId="0" fontId="1" fillId="0" borderId="0" xfId="0" applyFont="1"/>
    <xf numFmtId="0" fontId="0" fillId="0" borderId="0" xfId="0" applyAlignment="1">
      <alignment vertical="center" wrapText="1"/>
    </xf>
    <xf numFmtId="0" fontId="9" fillId="2" borderId="3" xfId="0" applyFont="1" applyFill="1" applyBorder="1" applyAlignment="1" applyProtection="1">
      <alignment horizontal="center" vertical="center"/>
      <protection locked="0"/>
    </xf>
    <xf numFmtId="0" fontId="1" fillId="0" borderId="0" xfId="0" applyFont="1" applyBorder="1" applyAlignment="1">
      <alignment vertical="center" textRotation="90"/>
    </xf>
    <xf numFmtId="0" fontId="1" fillId="0" borderId="0" xfId="0" applyFont="1" applyBorder="1" applyAlignment="1"/>
    <xf numFmtId="1" fontId="2" fillId="2" borderId="1" xfId="0" applyNumberFormat="1" applyFont="1" applyFill="1" applyBorder="1" applyAlignment="1" applyProtection="1">
      <alignment horizontal="center" vertical="center"/>
      <protection locked="0"/>
    </xf>
    <xf numFmtId="1" fontId="10" fillId="2" borderId="1" xfId="0" applyNumberFormat="1" applyFont="1" applyFill="1" applyBorder="1" applyAlignment="1" applyProtection="1">
      <alignment horizontal="center" vertical="center"/>
      <protection locked="0"/>
    </xf>
    <xf numFmtId="0" fontId="1" fillId="0" borderId="5" xfId="0" applyFont="1" applyBorder="1" applyAlignment="1">
      <alignment horizontal="center"/>
    </xf>
    <xf numFmtId="0" fontId="1"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xf numFmtId="2" fontId="1" fillId="0" borderId="0" xfId="0" applyNumberFormat="1" applyFont="1" applyBorder="1" applyAlignment="1">
      <alignment horizontal="center" vertical="center" wrapText="1"/>
    </xf>
    <xf numFmtId="0" fontId="0" fillId="0" borderId="0" xfId="0" applyAlignment="1">
      <alignment horizontal="center" wrapText="1"/>
    </xf>
    <xf numFmtId="0" fontId="0" fillId="5" borderId="1" xfId="0" applyFill="1" applyBorder="1" applyAlignment="1">
      <alignment horizontal="center" vertical="center"/>
    </xf>
    <xf numFmtId="0" fontId="12" fillId="0" borderId="1" xfId="0" applyFont="1" applyBorder="1" applyAlignment="1">
      <alignment vertical="center"/>
    </xf>
    <xf numFmtId="164" fontId="0" fillId="0" borderId="0" xfId="0" applyNumberFormat="1"/>
    <xf numFmtId="0" fontId="1" fillId="0" borderId="1" xfId="0" applyFont="1" applyBorder="1" applyAlignment="1">
      <alignment horizontal="center" wrapText="1"/>
    </xf>
    <xf numFmtId="0" fontId="12" fillId="0" borderId="1" xfId="0" applyFont="1" applyBorder="1" applyAlignment="1">
      <alignment horizontal="center" vertical="center"/>
    </xf>
    <xf numFmtId="0" fontId="8" fillId="0" borderId="0" xfId="0" applyFont="1" applyBorder="1" applyAlignment="1">
      <alignment horizontal="center"/>
    </xf>
    <xf numFmtId="0" fontId="1" fillId="0" borderId="0" xfId="0" applyFont="1" applyBorder="1" applyAlignment="1">
      <alignment horizontal="center" wrapText="1"/>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3" fillId="6" borderId="1" xfId="0" applyFont="1" applyFill="1" applyBorder="1" applyAlignment="1">
      <alignment horizontal="right" vertical="center" indent="1"/>
    </xf>
    <xf numFmtId="0" fontId="0" fillId="2" borderId="1" xfId="0" applyFont="1" applyFill="1" applyBorder="1" applyAlignment="1" applyProtection="1">
      <alignment horizontal="center" vertical="center"/>
      <protection locked="0"/>
    </xf>
    <xf numFmtId="0" fontId="0" fillId="7" borderId="1" xfId="0" applyFill="1" applyBorder="1" applyAlignment="1">
      <alignment horizontal="center" vertical="center"/>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1" fontId="10" fillId="9" borderId="1" xfId="1" applyNumberFormat="1" applyFont="1" applyFill="1" applyBorder="1" applyAlignment="1" applyProtection="1">
      <alignment horizontal="center" vertical="center"/>
      <protection locked="0"/>
    </xf>
    <xf numFmtId="2" fontId="6" fillId="4" borderId="0" xfId="0" applyNumberFormat="1" applyFont="1" applyFill="1" applyBorder="1" applyAlignment="1">
      <alignment horizontal="left" vertical="center"/>
    </xf>
    <xf numFmtId="0" fontId="0" fillId="4" borderId="0" xfId="0" applyFill="1" applyBorder="1"/>
    <xf numFmtId="0" fontId="0" fillId="4" borderId="0" xfId="0" applyFill="1" applyBorder="1" applyAlignment="1">
      <alignment vertical="center" wrapText="1"/>
    </xf>
    <xf numFmtId="0" fontId="1" fillId="4" borderId="9" xfId="0" applyFont="1" applyFill="1" applyBorder="1" applyAlignment="1">
      <alignment horizontal="center" vertical="center" wrapText="1"/>
    </xf>
    <xf numFmtId="2" fontId="0" fillId="4" borderId="9" xfId="0" applyNumberFormat="1" applyFill="1" applyBorder="1" applyAlignment="1">
      <alignment horizontal="center" vertical="center"/>
    </xf>
    <xf numFmtId="0" fontId="0" fillId="0" borderId="0" xfId="0" applyBorder="1" applyAlignment="1">
      <alignment vertical="center"/>
    </xf>
    <xf numFmtId="0" fontId="16" fillId="0" borderId="0" xfId="0" applyFont="1" applyAlignment="1">
      <alignment horizontal="center" vertical="top"/>
    </xf>
    <xf numFmtId="0" fontId="0" fillId="0" borderId="0" xfId="0" applyAlignment="1">
      <alignment vertical="top"/>
    </xf>
    <xf numFmtId="0" fontId="1" fillId="5" borderId="1"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4" fillId="3" borderId="1" xfId="0" applyFont="1" applyFill="1" applyBorder="1" applyAlignment="1">
      <alignment horizontal="center"/>
    </xf>
    <xf numFmtId="0" fontId="0" fillId="3" borderId="1" xfId="0" applyFill="1" applyBorder="1" applyAlignment="1">
      <alignment horizontal="left" wrapText="1"/>
    </xf>
    <xf numFmtId="0" fontId="0" fillId="3" borderId="1" xfId="0" applyFill="1" applyBorder="1" applyAlignment="1">
      <alignment horizontal="center" wrapText="1"/>
    </xf>
    <xf numFmtId="0" fontId="0" fillId="3" borderId="1" xfId="0" applyFill="1" applyBorder="1" applyAlignment="1">
      <alignment horizontal="center" vertical="top" wrapText="1"/>
    </xf>
    <xf numFmtId="2" fontId="12" fillId="2" borderId="1" xfId="0" applyNumberFormat="1" applyFont="1" applyFill="1" applyBorder="1" applyAlignment="1" applyProtection="1">
      <alignment horizontal="center" vertical="center"/>
      <protection locked="0"/>
    </xf>
    <xf numFmtId="2" fontId="0" fillId="2" borderId="1" xfId="0" applyNumberFormat="1" applyFont="1" applyFill="1" applyBorder="1" applyAlignment="1" applyProtection="1">
      <alignment horizontal="center" vertical="center"/>
      <protection locked="0"/>
    </xf>
    <xf numFmtId="0" fontId="1" fillId="5" borderId="1" xfId="0" applyFont="1" applyFill="1" applyBorder="1" applyAlignment="1">
      <alignment vertical="center"/>
    </xf>
    <xf numFmtId="0" fontId="1" fillId="5" borderId="4" xfId="0" applyFont="1" applyFill="1" applyBorder="1" applyAlignment="1">
      <alignment vertical="center"/>
    </xf>
    <xf numFmtId="2" fontId="1" fillId="5"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xf>
    <xf numFmtId="0" fontId="1" fillId="0" borderId="0" xfId="0" applyFont="1" applyAlignment="1">
      <alignment vertical="center"/>
    </xf>
    <xf numFmtId="0" fontId="17" fillId="5"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2" fontId="1" fillId="4" borderId="0" xfId="0" applyNumberFormat="1" applyFont="1" applyFill="1" applyBorder="1" applyAlignment="1">
      <alignment horizontal="center" vertical="center"/>
    </xf>
    <xf numFmtId="0" fontId="1" fillId="3" borderId="1" xfId="0" applyFont="1" applyFill="1" applyBorder="1" applyAlignment="1" applyProtection="1">
      <alignment horizontal="center" vertical="center" wrapText="1"/>
    </xf>
    <xf numFmtId="0" fontId="1" fillId="5" borderId="1" xfId="0" applyFont="1" applyFill="1" applyBorder="1" applyAlignment="1" applyProtection="1">
      <alignment vertical="center"/>
    </xf>
    <xf numFmtId="0" fontId="1" fillId="5" borderId="4" xfId="0" applyFont="1" applyFill="1" applyBorder="1" applyAlignment="1" applyProtection="1">
      <alignment vertical="center"/>
    </xf>
    <xf numFmtId="0" fontId="1" fillId="5" borderId="1" xfId="0" applyFont="1" applyFill="1" applyBorder="1" applyAlignment="1" applyProtection="1">
      <alignment horizontal="center" vertical="center"/>
    </xf>
    <xf numFmtId="2" fontId="1" fillId="5" borderId="1" xfId="0" applyNumberFormat="1" applyFont="1" applyFill="1" applyBorder="1" applyAlignment="1" applyProtection="1">
      <alignment horizontal="center" vertical="center"/>
    </xf>
    <xf numFmtId="0" fontId="17" fillId="5" borderId="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1" fillId="3" borderId="1" xfId="0" applyFont="1" applyFill="1" applyBorder="1" applyAlignment="1">
      <alignment vertical="center"/>
    </xf>
    <xf numFmtId="0" fontId="1" fillId="3" borderId="4" xfId="0" applyFont="1" applyFill="1" applyBorder="1" applyAlignment="1">
      <alignment vertical="center"/>
    </xf>
    <xf numFmtId="0" fontId="1" fillId="3" borderId="1" xfId="0" applyFont="1" applyFill="1" applyBorder="1" applyAlignment="1">
      <alignment horizontal="center" vertical="center"/>
    </xf>
    <xf numFmtId="0" fontId="1" fillId="5" borderId="15" xfId="0" applyFont="1" applyFill="1" applyBorder="1" applyAlignment="1">
      <alignment vertical="center" wrapText="1"/>
    </xf>
    <xf numFmtId="0" fontId="17" fillId="5" borderId="16" xfId="0" applyFont="1" applyFill="1" applyBorder="1" applyAlignment="1">
      <alignment vertical="center" wrapText="1"/>
    </xf>
    <xf numFmtId="0" fontId="1" fillId="5" borderId="16" xfId="0" applyFont="1" applyFill="1" applyBorder="1" applyAlignment="1">
      <alignment vertical="center"/>
    </xf>
    <xf numFmtId="0" fontId="1" fillId="5" borderId="16" xfId="0" applyFont="1" applyFill="1" applyBorder="1" applyAlignment="1">
      <alignment horizontal="center" vertical="center"/>
    </xf>
    <xf numFmtId="0" fontId="17" fillId="5" borderId="16" xfId="0" applyFont="1" applyFill="1" applyBorder="1" applyAlignment="1">
      <alignment horizontal="center" vertical="center" wrapText="1"/>
    </xf>
    <xf numFmtId="0" fontId="1" fillId="10" borderId="1" xfId="0" applyFont="1" applyFill="1" applyBorder="1" applyAlignment="1" applyProtection="1">
      <alignment horizontal="center" vertical="center" wrapText="1"/>
    </xf>
    <xf numFmtId="0" fontId="1" fillId="10"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1" fontId="1" fillId="5" borderId="1" xfId="0" applyNumberFormat="1" applyFont="1" applyFill="1" applyBorder="1" applyAlignment="1" applyProtection="1">
      <alignment horizontal="center" vertical="center"/>
    </xf>
    <xf numFmtId="1" fontId="1" fillId="5" borderId="1" xfId="0" applyNumberFormat="1" applyFont="1" applyFill="1" applyBorder="1" applyAlignment="1">
      <alignment horizontal="center" vertical="center"/>
    </xf>
    <xf numFmtId="1" fontId="10" fillId="11" borderId="1" xfId="0" applyNumberFormat="1" applyFont="1" applyFill="1" applyBorder="1" applyAlignment="1" applyProtection="1">
      <alignment horizontal="center" vertical="center"/>
      <protection locked="0"/>
    </xf>
    <xf numFmtId="2" fontId="0" fillId="10" borderId="3" xfId="0" applyNumberFormat="1" applyFill="1" applyBorder="1" applyAlignment="1" applyProtection="1">
      <alignment horizontal="center" vertical="center"/>
      <protection hidden="1"/>
    </xf>
    <xf numFmtId="0" fontId="0" fillId="7" borderId="1" xfId="0" applyFill="1" applyBorder="1" applyAlignment="1" applyProtection="1">
      <alignment horizontal="center" vertical="center"/>
      <protection hidden="1"/>
    </xf>
    <xf numFmtId="2" fontId="0" fillId="10" borderId="1" xfId="0" applyNumberFormat="1" applyFill="1" applyBorder="1" applyAlignment="1" applyProtection="1">
      <alignment horizontal="center" vertical="center"/>
      <protection hidden="1"/>
    </xf>
    <xf numFmtId="2" fontId="12" fillId="3" borderId="1" xfId="0" applyNumberFormat="1" applyFont="1" applyFill="1" applyBorder="1" applyAlignment="1" applyProtection="1">
      <alignment horizontal="center" vertical="center"/>
      <protection hidden="1"/>
    </xf>
    <xf numFmtId="2" fontId="0" fillId="5" borderId="1" xfId="0" applyNumberFormat="1" applyFill="1" applyBorder="1" applyAlignment="1" applyProtection="1">
      <alignment horizontal="center" vertical="center"/>
      <protection hidden="1"/>
    </xf>
    <xf numFmtId="2" fontId="0" fillId="3" borderId="1" xfId="0" applyNumberForma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protection hidden="1"/>
    </xf>
    <xf numFmtId="0" fontId="1" fillId="0" borderId="0" xfId="0" applyFont="1" applyBorder="1" applyAlignment="1">
      <alignment horizontal="center"/>
    </xf>
    <xf numFmtId="0" fontId="1" fillId="3" borderId="1" xfId="0" applyFont="1" applyFill="1" applyBorder="1" applyAlignment="1">
      <alignment horizontal="center" vertical="center"/>
    </xf>
    <xf numFmtId="0" fontId="1" fillId="0" borderId="0" xfId="0" applyFont="1" applyAlignment="1">
      <alignment horizontal="center"/>
    </xf>
    <xf numFmtId="0" fontId="11" fillId="0" borderId="0" xfId="0" applyFont="1" applyBorder="1" applyAlignment="1">
      <alignment horizontal="center" vertical="center"/>
    </xf>
    <xf numFmtId="0" fontId="20" fillId="10" borderId="1" xfId="0" applyFont="1" applyFill="1" applyBorder="1" applyAlignment="1">
      <alignment horizontal="center" vertical="center" wrapText="1"/>
    </xf>
    <xf numFmtId="0" fontId="22" fillId="0" borderId="0" xfId="0" applyFont="1"/>
    <xf numFmtId="0" fontId="23" fillId="0" borderId="0" xfId="0" applyFont="1"/>
    <xf numFmtId="0" fontId="22" fillId="0" borderId="0" xfId="0" applyFont="1" applyAlignment="1">
      <alignment horizontal="center"/>
    </xf>
    <xf numFmtId="0" fontId="24" fillId="0" borderId="0" xfId="0" applyFont="1" applyBorder="1" applyAlignment="1">
      <alignment horizontal="center"/>
    </xf>
    <xf numFmtId="0" fontId="23" fillId="0" borderId="0" xfId="0" applyFont="1" applyBorder="1" applyAlignment="1"/>
    <xf numFmtId="0" fontId="25" fillId="0" borderId="1" xfId="0" applyFont="1" applyBorder="1" applyAlignment="1"/>
    <xf numFmtId="0" fontId="25" fillId="0" borderId="1" xfId="0" applyFont="1" applyBorder="1" applyAlignment="1">
      <alignment horizontal="center"/>
    </xf>
    <xf numFmtId="0" fontId="23" fillId="0" borderId="1" xfId="0" applyFont="1" applyBorder="1" applyAlignment="1">
      <alignment horizontal="center"/>
    </xf>
    <xf numFmtId="0" fontId="26" fillId="0" borderId="0" xfId="0" applyFont="1" applyBorder="1" applyAlignment="1">
      <alignment vertical="center"/>
    </xf>
    <xf numFmtId="0" fontId="22" fillId="0" borderId="1" xfId="0" applyFont="1" applyBorder="1" applyAlignment="1">
      <alignment horizontal="center"/>
    </xf>
    <xf numFmtId="0" fontId="23" fillId="0" borderId="1" xfId="0" applyFont="1" applyBorder="1" applyAlignment="1"/>
    <xf numFmtId="0" fontId="22" fillId="0" borderId="1" xfId="0" applyFont="1" applyBorder="1" applyAlignment="1"/>
    <xf numFmtId="0" fontId="27" fillId="0" borderId="0" xfId="0" applyFont="1" applyBorder="1" applyAlignment="1">
      <alignment vertical="center"/>
    </xf>
    <xf numFmtId="0" fontId="22" fillId="0" borderId="2" xfId="0" applyFont="1" applyBorder="1" applyAlignment="1">
      <alignment vertical="center"/>
    </xf>
    <xf numFmtId="0" fontId="24" fillId="0" borderId="7" xfId="0" applyFont="1" applyBorder="1" applyAlignment="1">
      <alignment vertical="center"/>
    </xf>
    <xf numFmtId="0" fontId="24" fillId="0" borderId="0" xfId="0" applyFont="1" applyBorder="1" applyAlignment="1">
      <alignment vertical="center"/>
    </xf>
    <xf numFmtId="0" fontId="26" fillId="0" borderId="0" xfId="0" applyFont="1" applyFill="1" applyBorder="1" applyAlignment="1">
      <alignment vertical="center"/>
    </xf>
    <xf numFmtId="0" fontId="24" fillId="0" borderId="1" xfId="0" applyFont="1" applyBorder="1" applyAlignment="1">
      <alignment vertical="center"/>
    </xf>
    <xf numFmtId="0" fontId="24" fillId="0" borderId="1" xfId="0" applyFont="1" applyBorder="1" applyAlignment="1">
      <alignment horizontal="center"/>
    </xf>
    <xf numFmtId="0" fontId="28" fillId="0" borderId="0" xfId="0" applyFont="1" applyBorder="1" applyAlignment="1">
      <alignment vertical="center"/>
    </xf>
    <xf numFmtId="0" fontId="29" fillId="0" borderId="0" xfId="0" applyFont="1"/>
    <xf numFmtId="0" fontId="30" fillId="0" borderId="0" xfId="0" applyFont="1"/>
    <xf numFmtId="0" fontId="23" fillId="0" borderId="0" xfId="0" applyFont="1" applyAlignment="1">
      <alignment horizontal="center"/>
    </xf>
    <xf numFmtId="0" fontId="17" fillId="10" borderId="1" xfId="0" applyFont="1" applyFill="1" applyBorder="1" applyAlignment="1">
      <alignment horizontal="center" vertical="center" wrapText="1"/>
    </xf>
    <xf numFmtId="0" fontId="17" fillId="10" borderId="1" xfId="0" applyFont="1" applyFill="1" applyBorder="1" applyAlignment="1" applyProtection="1">
      <alignment horizontal="center" vertical="center" wrapText="1"/>
    </xf>
    <xf numFmtId="0" fontId="31" fillId="0" borderId="2" xfId="0" applyFont="1" applyBorder="1" applyAlignment="1">
      <alignment vertical="center"/>
    </xf>
    <xf numFmtId="0" fontId="31" fillId="0" borderId="21" xfId="0" applyFont="1" applyBorder="1" applyAlignment="1">
      <alignment vertical="center"/>
    </xf>
    <xf numFmtId="0" fontId="32" fillId="0" borderId="19" xfId="0" applyFont="1" applyBorder="1" applyAlignment="1">
      <alignment vertical="center"/>
    </xf>
    <xf numFmtId="0" fontId="32" fillId="0" borderId="2" xfId="0" applyFont="1" applyBorder="1" applyAlignment="1">
      <alignment vertical="center"/>
    </xf>
    <xf numFmtId="0" fontId="32" fillId="0" borderId="20" xfId="0" applyFont="1" applyFill="1" applyBorder="1" applyAlignment="1">
      <alignment vertical="center"/>
    </xf>
    <xf numFmtId="0" fontId="32" fillId="0" borderId="1" xfId="0" applyFont="1" applyBorder="1" applyAlignment="1">
      <alignment horizontal="center" vertical="center"/>
    </xf>
    <xf numFmtId="0" fontId="32" fillId="0" borderId="6" xfId="0" applyFont="1" applyBorder="1" applyAlignment="1">
      <alignment vertical="center"/>
    </xf>
    <xf numFmtId="0" fontId="32" fillId="0" borderId="7" xfId="0" applyFont="1" applyBorder="1" applyAlignment="1">
      <alignment vertical="center"/>
    </xf>
    <xf numFmtId="0" fontId="32" fillId="0" borderId="10" xfId="0" applyFont="1" applyFill="1" applyBorder="1" applyAlignment="1">
      <alignment vertical="center"/>
    </xf>
    <xf numFmtId="0" fontId="24" fillId="0" borderId="22" xfId="0" applyFont="1" applyBorder="1" applyAlignment="1"/>
    <xf numFmtId="0" fontId="26" fillId="0" borderId="2" xfId="0" applyFont="1" applyBorder="1" applyAlignment="1">
      <alignment vertical="center"/>
    </xf>
    <xf numFmtId="0" fontId="26" fillId="0" borderId="1" xfId="0" applyFont="1" applyBorder="1" applyAlignment="1">
      <alignment horizontal="center" vertical="center"/>
    </xf>
    <xf numFmtId="0" fontId="26" fillId="0" borderId="7" xfId="0" applyFont="1" applyBorder="1" applyAlignment="1">
      <alignment vertical="center"/>
    </xf>
    <xf numFmtId="0" fontId="31" fillId="0" borderId="1" xfId="0" applyFont="1" applyBorder="1" applyAlignment="1">
      <alignment horizontal="center" vertical="center"/>
    </xf>
    <xf numFmtId="0" fontId="31" fillId="0" borderId="7" xfId="0" applyFont="1" applyBorder="1" applyAlignment="1">
      <alignment vertical="center"/>
    </xf>
    <xf numFmtId="0" fontId="31" fillId="0" borderId="8" xfId="0" applyFont="1" applyBorder="1" applyAlignment="1">
      <alignment vertical="center"/>
    </xf>
    <xf numFmtId="0" fontId="31" fillId="0" borderId="1" xfId="0" applyFont="1" applyBorder="1" applyAlignment="1">
      <alignment vertical="center"/>
    </xf>
    <xf numFmtId="0" fontId="31" fillId="0" borderId="1" xfId="0" applyFont="1" applyBorder="1" applyAlignment="1">
      <alignment horizontal="center"/>
    </xf>
    <xf numFmtId="0" fontId="31" fillId="0" borderId="1" xfId="0" applyFont="1" applyFill="1" applyBorder="1" applyAlignment="1">
      <alignment horizontal="center"/>
    </xf>
    <xf numFmtId="0" fontId="32" fillId="0" borderId="1" xfId="0" applyFont="1" applyBorder="1" applyAlignment="1">
      <alignment vertical="center"/>
    </xf>
    <xf numFmtId="0" fontId="32" fillId="0" borderId="1" xfId="0" applyFont="1" applyFill="1" applyBorder="1" applyAlignment="1">
      <alignment vertical="center"/>
    </xf>
    <xf numFmtId="0" fontId="32" fillId="0" borderId="1" xfId="0" applyFont="1" applyBorder="1" applyAlignment="1">
      <alignment horizontal="center"/>
    </xf>
    <xf numFmtId="0" fontId="26" fillId="0" borderId="1" xfId="0" applyFont="1" applyBorder="1" applyAlignment="1">
      <alignment vertical="center"/>
    </xf>
    <xf numFmtId="0" fontId="26" fillId="0" borderId="9" xfId="0" applyFont="1" applyBorder="1" applyAlignment="1">
      <alignment vertical="center"/>
    </xf>
    <xf numFmtId="0" fontId="26" fillId="0" borderId="1" xfId="0" applyFont="1" applyBorder="1" applyAlignment="1">
      <alignment horizontal="center"/>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0" fillId="2" borderId="3"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7" fillId="4" borderId="0" xfId="0" applyFont="1" applyFill="1" applyAlignment="1">
      <alignment horizontal="center" wrapText="1"/>
    </xf>
    <xf numFmtId="0" fontId="1" fillId="10" borderId="1" xfId="0" applyFont="1" applyFill="1" applyBorder="1" applyAlignment="1">
      <alignment horizontal="center" vertical="center" wrapText="1"/>
    </xf>
    <xf numFmtId="0" fontId="0" fillId="5" borderId="1" xfId="0" applyFill="1" applyBorder="1" applyAlignment="1">
      <alignment horizontal="center"/>
    </xf>
    <xf numFmtId="0" fontId="1" fillId="5" borderId="1"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2" xfId="0" applyFont="1" applyFill="1" applyBorder="1" applyAlignment="1">
      <alignment horizontal="center" vertical="center"/>
    </xf>
    <xf numFmtId="0" fontId="16" fillId="0" borderId="0" xfId="0" applyFont="1" applyAlignment="1">
      <alignment horizontal="left" vertical="top" wrapText="1"/>
    </xf>
    <xf numFmtId="0" fontId="1" fillId="10" borderId="3" xfId="0" applyFont="1" applyFill="1" applyBorder="1" applyAlignment="1" applyProtection="1">
      <alignment horizontal="center" vertical="center" wrapText="1"/>
    </xf>
    <xf numFmtId="0" fontId="1" fillId="10" borderId="4" xfId="0" applyFont="1" applyFill="1" applyBorder="1" applyAlignment="1" applyProtection="1">
      <alignment horizontal="center" vertical="center" wrapText="1"/>
    </xf>
    <xf numFmtId="0" fontId="1" fillId="10" borderId="2" xfId="0" applyFont="1" applyFill="1" applyBorder="1" applyAlignment="1" applyProtection="1">
      <alignment horizontal="center" vertical="center" wrapText="1"/>
    </xf>
    <xf numFmtId="0" fontId="17" fillId="7" borderId="16" xfId="0" applyFont="1" applyFill="1" applyBorder="1" applyAlignment="1" applyProtection="1">
      <alignment horizontal="center" vertical="center" wrapText="1"/>
    </xf>
    <xf numFmtId="0" fontId="17" fillId="7" borderId="15" xfId="0" applyFont="1" applyFill="1" applyBorder="1" applyAlignment="1" applyProtection="1">
      <alignment horizontal="center" vertical="center" wrapText="1"/>
    </xf>
    <xf numFmtId="0" fontId="17" fillId="5" borderId="16"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14" xfId="0" applyFont="1" applyFill="1" applyBorder="1" applyAlignment="1">
      <alignment horizontal="center" vertical="center"/>
    </xf>
    <xf numFmtId="0" fontId="1" fillId="10" borderId="1" xfId="0" applyFont="1" applyFill="1" applyBorder="1" applyAlignment="1" applyProtection="1">
      <alignment horizontal="center" vertical="center" wrapText="1"/>
    </xf>
    <xf numFmtId="0" fontId="1" fillId="5" borderId="1" xfId="0" applyFont="1" applyFill="1" applyBorder="1" applyAlignment="1" applyProtection="1">
      <alignment horizontal="center" vertical="center"/>
    </xf>
    <xf numFmtId="0" fontId="1" fillId="5" borderId="3" xfId="0" applyFont="1" applyFill="1" applyBorder="1" applyAlignment="1" applyProtection="1">
      <alignment horizontal="center" vertical="center"/>
    </xf>
    <xf numFmtId="0" fontId="1" fillId="0" borderId="0" xfId="0" applyFont="1" applyBorder="1" applyAlignment="1">
      <alignment horizontal="center"/>
    </xf>
  </cellXfs>
  <cellStyles count="2">
    <cellStyle name="Normal" xfId="0" builtinId="0"/>
    <cellStyle name="Note" xfId="1" builtinId="10"/>
  </cellStyles>
  <dxfs count="14">
    <dxf>
      <fill>
        <patternFill>
          <bgColor theme="5" tint="0.39994506668294322"/>
        </patternFill>
      </fill>
    </dxf>
    <dxf>
      <fill>
        <patternFill>
          <bgColor theme="5" tint="0.39994506668294322"/>
        </patternFill>
      </fill>
    </dxf>
    <dxf>
      <fill>
        <patternFill>
          <bgColor theme="5" tint="0.39994506668294322"/>
        </patternFill>
      </fill>
    </dxf>
    <dxf>
      <fill>
        <patternFill>
          <bgColor rgb="FFFFFFCC"/>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FFCC"/>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9" defaultPivotStyle="PivotStyleLight16"/>
  <colors>
    <mruColors>
      <color rgb="FFFF6699"/>
      <color rgb="FFFFFFCC"/>
      <color rgb="FFFF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tabSelected="1" zoomScaleNormal="100" workbookViewId="0">
      <selection activeCell="D39" sqref="D39"/>
    </sheetView>
  </sheetViews>
  <sheetFormatPr defaultRowHeight="15" x14ac:dyDescent="0.25"/>
  <cols>
    <col min="1" max="1" width="6" style="1" customWidth="1"/>
    <col min="2" max="2" width="23.28515625" customWidth="1"/>
    <col min="3" max="3" width="12.140625" customWidth="1"/>
    <col min="4" max="5" width="10.140625" style="1" bestFit="1" customWidth="1"/>
    <col min="6" max="6" width="10.42578125" style="1" hidden="1" customWidth="1"/>
    <col min="7" max="7" width="7" style="1" bestFit="1" customWidth="1"/>
    <col min="8" max="8" width="5" style="1" bestFit="1" customWidth="1"/>
    <col min="9" max="9" width="8" style="1" bestFit="1" customWidth="1"/>
    <col min="10" max="10" width="13.28515625" style="1" bestFit="1" customWidth="1"/>
    <col min="11" max="11" width="9.7109375" style="1" customWidth="1"/>
    <col min="12" max="12" width="9.85546875" bestFit="1" customWidth="1"/>
    <col min="13" max="13" width="9.85546875" customWidth="1"/>
    <col min="14" max="14" width="9.7109375" customWidth="1"/>
    <col min="15" max="16" width="9.85546875" customWidth="1"/>
    <col min="17" max="20" width="9.85546875" bestFit="1" customWidth="1"/>
    <col min="21" max="22" width="9.85546875" customWidth="1"/>
  </cols>
  <sheetData>
    <row r="1" spans="1:22" ht="55.5" customHeight="1" x14ac:dyDescent="0.4">
      <c r="A1" s="154" t="s">
        <v>144</v>
      </c>
      <c r="B1" s="154"/>
      <c r="C1" s="154"/>
      <c r="D1" s="154"/>
      <c r="E1" s="154"/>
      <c r="F1" s="154"/>
      <c r="G1" s="154"/>
      <c r="H1" s="154"/>
      <c r="I1" s="154"/>
      <c r="J1" s="154"/>
      <c r="K1" s="154"/>
      <c r="L1" s="154"/>
      <c r="M1" s="154"/>
      <c r="N1" s="154"/>
      <c r="O1" s="154"/>
      <c r="P1" s="154"/>
      <c r="Q1" s="154"/>
      <c r="R1" s="154"/>
      <c r="S1" s="154"/>
      <c r="T1" s="154"/>
      <c r="U1" s="154"/>
      <c r="V1" s="154"/>
    </row>
    <row r="2" spans="1:22" x14ac:dyDescent="0.25">
      <c r="A2"/>
      <c r="D2"/>
      <c r="E2"/>
      <c r="F2"/>
      <c r="G2"/>
      <c r="H2"/>
      <c r="I2"/>
      <c r="J2"/>
      <c r="K2"/>
    </row>
    <row r="4" spans="1:22" s="14" customFormat="1" ht="54" customHeight="1" x14ac:dyDescent="0.25">
      <c r="A4" s="156"/>
      <c r="B4" s="161" t="s">
        <v>57</v>
      </c>
      <c r="C4" s="161"/>
      <c r="D4" s="158" t="s">
        <v>122</v>
      </c>
      <c r="E4" s="159"/>
      <c r="F4" s="159"/>
      <c r="G4" s="159"/>
      <c r="H4" s="160"/>
      <c r="I4" s="157" t="s">
        <v>2</v>
      </c>
      <c r="J4" s="157" t="s">
        <v>38</v>
      </c>
      <c r="K4" s="155" t="s">
        <v>100</v>
      </c>
      <c r="L4" s="155"/>
      <c r="M4" s="155"/>
      <c r="N4" s="162" t="s">
        <v>119</v>
      </c>
      <c r="O4" s="163"/>
      <c r="P4" s="164"/>
      <c r="Q4" s="165" t="s">
        <v>55</v>
      </c>
      <c r="R4" s="166"/>
      <c r="S4" s="166"/>
      <c r="T4" s="166"/>
      <c r="U4" s="166"/>
      <c r="V4" s="167"/>
    </row>
    <row r="5" spans="1:22" s="2" customFormat="1" ht="63.75" x14ac:dyDescent="0.25">
      <c r="A5" s="156"/>
      <c r="B5" s="161"/>
      <c r="C5" s="161"/>
      <c r="D5" s="80" t="s">
        <v>0</v>
      </c>
      <c r="E5" s="80" t="s">
        <v>1</v>
      </c>
      <c r="F5" s="77" t="s">
        <v>50</v>
      </c>
      <c r="G5" s="78" t="s">
        <v>121</v>
      </c>
      <c r="H5" s="81" t="s">
        <v>120</v>
      </c>
      <c r="I5" s="157"/>
      <c r="J5" s="157"/>
      <c r="K5" s="84" t="s">
        <v>125</v>
      </c>
      <c r="L5" s="84" t="s">
        <v>126</v>
      </c>
      <c r="M5" s="84" t="s">
        <v>95</v>
      </c>
      <c r="N5" s="64" t="s">
        <v>114</v>
      </c>
      <c r="O5" s="64" t="s">
        <v>104</v>
      </c>
      <c r="P5" s="73" t="s">
        <v>115</v>
      </c>
      <c r="Q5" s="64" t="s">
        <v>106</v>
      </c>
      <c r="R5" s="64" t="s">
        <v>107</v>
      </c>
      <c r="S5" s="64" t="s">
        <v>108</v>
      </c>
      <c r="T5" s="64" t="s">
        <v>109</v>
      </c>
      <c r="U5" s="65" t="s">
        <v>118</v>
      </c>
      <c r="V5" s="99" t="s">
        <v>140</v>
      </c>
    </row>
    <row r="6" spans="1:22" s="3" customFormat="1" ht="17.100000000000001" customHeight="1" x14ac:dyDescent="0.25">
      <c r="A6" s="26">
        <v>1</v>
      </c>
      <c r="B6" s="152"/>
      <c r="C6" s="153"/>
      <c r="D6" s="4"/>
      <c r="E6" s="4"/>
      <c r="F6" s="37">
        <f t="shared" ref="F6:F24" si="0">(YEAR(E6)-YEAR(D6))* 360 + (MONTH(E6)-MONTH(D6)) * 30 + ( IF( DAY(E6)=31,30,DAY(E6)) - IF( DAY(D6)=31,30,DAY(D6)) ) + 1</f>
        <v>1</v>
      </c>
      <c r="G6" s="94">
        <f t="shared" ref="G6" si="1">ROUNDDOWN(F6/30,0)</f>
        <v>0</v>
      </c>
      <c r="H6" s="94">
        <f>IF(G6=0,0,F6-G6*30)</f>
        <v>0</v>
      </c>
      <c r="I6" s="9"/>
      <c r="J6" s="15"/>
      <c r="K6" s="88">
        <f>IF(J6=0,0,VLOOKUP(J6,CODES!$C$6:$D$12,2,FALSE))</f>
        <v>0</v>
      </c>
      <c r="L6" s="88">
        <f>IF(I6=0,0,ROUND(VLOOKUP(I6,CODES!$G$5:$H$38,2,FALSE)*G6,0)+ROUND(VLOOKUP(I6,CODES!$G$5:$H$38,2,FALSE)*H6/30,0))</f>
        <v>0</v>
      </c>
      <c r="M6" s="90">
        <f>SUM(K6:L6)</f>
        <v>0</v>
      </c>
      <c r="N6" s="57"/>
      <c r="O6" s="58"/>
      <c r="P6" s="91">
        <f>N6+O6</f>
        <v>0</v>
      </c>
      <c r="Q6" s="10"/>
      <c r="R6" s="10"/>
      <c r="S6" s="10"/>
      <c r="T6" s="10"/>
      <c r="U6" s="93">
        <f>SUM(Q6:T6)</f>
        <v>0</v>
      </c>
      <c r="V6" s="90">
        <f>P6-U6</f>
        <v>0</v>
      </c>
    </row>
    <row r="7" spans="1:22" s="3" customFormat="1" ht="17.100000000000001" customHeight="1" x14ac:dyDescent="0.25">
      <c r="A7" s="26">
        <v>2</v>
      </c>
      <c r="B7" s="152"/>
      <c r="C7" s="153"/>
      <c r="D7" s="4"/>
      <c r="E7" s="5"/>
      <c r="F7" s="37">
        <f t="shared" si="0"/>
        <v>1</v>
      </c>
      <c r="G7" s="94">
        <f t="shared" ref="G7:G60" si="2">ROUNDDOWN(F7/30,0)</f>
        <v>0</v>
      </c>
      <c r="H7" s="94">
        <f t="shared" ref="H7:H60" si="3">IF(G7=0,0,F7-G7*30)</f>
        <v>0</v>
      </c>
      <c r="I7" s="38"/>
      <c r="J7" s="15"/>
      <c r="K7" s="88">
        <f>IF(J7=0,0,VLOOKUP(J7,CODES!$C$6:$D$12,2,FALSE))</f>
        <v>0</v>
      </c>
      <c r="L7" s="88">
        <f>IF(I7=0,0,ROUND(VLOOKUP(I7,CODES!$G$5:$H$38,2,FALSE)*G7,0)+ROUND(VLOOKUP(I7,CODES!$G$5:$H$38,2,FALSE)*H7/30,0))</f>
        <v>0</v>
      </c>
      <c r="M7" s="90">
        <f t="shared" ref="M7:M60" si="4">SUM(K7:L7)</f>
        <v>0</v>
      </c>
      <c r="N7" s="57"/>
      <c r="O7" s="58"/>
      <c r="P7" s="91">
        <f t="shared" ref="P7:P60" si="5">N7+O7</f>
        <v>0</v>
      </c>
      <c r="Q7" s="10"/>
      <c r="R7" s="10"/>
      <c r="S7" s="10"/>
      <c r="T7" s="10"/>
      <c r="U7" s="93">
        <f t="shared" ref="U7:U60" si="6">SUM(Q7:T7)</f>
        <v>0</v>
      </c>
      <c r="V7" s="90">
        <f t="shared" ref="V7:V60" si="7">P7-U7</f>
        <v>0</v>
      </c>
    </row>
    <row r="8" spans="1:22" s="3" customFormat="1" ht="17.100000000000001" customHeight="1" x14ac:dyDescent="0.25">
      <c r="A8" s="26">
        <v>3</v>
      </c>
      <c r="B8" s="152"/>
      <c r="C8" s="153"/>
      <c r="D8" s="4"/>
      <c r="E8" s="5"/>
      <c r="F8" s="37">
        <f t="shared" si="0"/>
        <v>1</v>
      </c>
      <c r="G8" s="94">
        <f t="shared" si="2"/>
        <v>0</v>
      </c>
      <c r="H8" s="94">
        <f t="shared" si="3"/>
        <v>0</v>
      </c>
      <c r="I8" s="38"/>
      <c r="J8" s="15"/>
      <c r="K8" s="88">
        <f>IF(J8=0,0,VLOOKUP(J8,CODES!$C$6:$D$12,2,FALSE))</f>
        <v>0</v>
      </c>
      <c r="L8" s="88">
        <f>IF(I8=0,0,ROUND(VLOOKUP(I8,CODES!$G$5:$H$38,2,FALSE)*G8,0)+ROUND(VLOOKUP(I8,CODES!$G$5:$H$38,2,FALSE)*H8/30,0))</f>
        <v>0</v>
      </c>
      <c r="M8" s="90">
        <f t="shared" si="4"/>
        <v>0</v>
      </c>
      <c r="N8" s="57"/>
      <c r="O8" s="58"/>
      <c r="P8" s="91">
        <f t="shared" si="5"/>
        <v>0</v>
      </c>
      <c r="Q8" s="10"/>
      <c r="R8" s="10"/>
      <c r="S8" s="10"/>
      <c r="T8" s="10"/>
      <c r="U8" s="93">
        <f t="shared" si="6"/>
        <v>0</v>
      </c>
      <c r="V8" s="90">
        <f t="shared" si="7"/>
        <v>0</v>
      </c>
    </row>
    <row r="9" spans="1:22" s="3" customFormat="1" ht="17.100000000000001" customHeight="1" x14ac:dyDescent="0.25">
      <c r="A9" s="26">
        <v>4</v>
      </c>
      <c r="B9" s="152"/>
      <c r="C9" s="153"/>
      <c r="D9" s="4"/>
      <c r="E9" s="5"/>
      <c r="F9" s="37">
        <f t="shared" si="0"/>
        <v>1</v>
      </c>
      <c r="G9" s="94">
        <f t="shared" si="2"/>
        <v>0</v>
      </c>
      <c r="H9" s="94">
        <f t="shared" si="3"/>
        <v>0</v>
      </c>
      <c r="I9" s="38"/>
      <c r="J9" s="15"/>
      <c r="K9" s="88">
        <f>IF(J9=0,0,VLOOKUP(J9,CODES!$C$6:$D$12,2,FALSE))</f>
        <v>0</v>
      </c>
      <c r="L9" s="88">
        <f>IF(I9=0,0,ROUND(VLOOKUP(I9,CODES!$G$5:$H$38,2,FALSE)*G9,0)+ROUND(VLOOKUP(I9,CODES!$G$5:$H$38,2,FALSE)*H9/30,0))</f>
        <v>0</v>
      </c>
      <c r="M9" s="90">
        <f t="shared" si="4"/>
        <v>0</v>
      </c>
      <c r="N9" s="57"/>
      <c r="O9" s="58"/>
      <c r="P9" s="91">
        <f t="shared" si="5"/>
        <v>0</v>
      </c>
      <c r="Q9" s="10"/>
      <c r="R9" s="10"/>
      <c r="S9" s="10"/>
      <c r="T9" s="10"/>
      <c r="U9" s="93">
        <f t="shared" si="6"/>
        <v>0</v>
      </c>
      <c r="V9" s="90">
        <f t="shared" si="7"/>
        <v>0</v>
      </c>
    </row>
    <row r="10" spans="1:22" s="3" customFormat="1" ht="17.100000000000001" customHeight="1" x14ac:dyDescent="0.25">
      <c r="A10" s="26">
        <v>5</v>
      </c>
      <c r="B10" s="152"/>
      <c r="C10" s="153"/>
      <c r="D10" s="4"/>
      <c r="E10" s="5"/>
      <c r="F10" s="37">
        <f t="shared" si="0"/>
        <v>1</v>
      </c>
      <c r="G10" s="94">
        <f t="shared" si="2"/>
        <v>0</v>
      </c>
      <c r="H10" s="94">
        <f t="shared" si="3"/>
        <v>0</v>
      </c>
      <c r="I10" s="38"/>
      <c r="J10" s="15"/>
      <c r="K10" s="88">
        <f>IF(J10=0,0,VLOOKUP(J10,CODES!$C$6:$D$12,2,FALSE))</f>
        <v>0</v>
      </c>
      <c r="L10" s="88">
        <f>IF(I10=0,0,ROUND(VLOOKUP(I10,CODES!$G$5:$H$38,2,FALSE)*G10,0)+ROUND(VLOOKUP(I10,CODES!$G$5:$H$38,2,FALSE)*H10/30,0))</f>
        <v>0</v>
      </c>
      <c r="M10" s="90">
        <f t="shared" si="4"/>
        <v>0</v>
      </c>
      <c r="N10" s="57"/>
      <c r="O10" s="58"/>
      <c r="P10" s="91">
        <f t="shared" si="5"/>
        <v>0</v>
      </c>
      <c r="Q10" s="10"/>
      <c r="R10" s="10"/>
      <c r="S10" s="10"/>
      <c r="T10" s="10"/>
      <c r="U10" s="93">
        <f t="shared" si="6"/>
        <v>0</v>
      </c>
      <c r="V10" s="90">
        <f t="shared" si="7"/>
        <v>0</v>
      </c>
    </row>
    <row r="11" spans="1:22" s="3" customFormat="1" ht="17.100000000000001" customHeight="1" x14ac:dyDescent="0.25">
      <c r="A11" s="26">
        <v>6</v>
      </c>
      <c r="B11" s="152"/>
      <c r="C11" s="153"/>
      <c r="D11" s="4"/>
      <c r="E11" s="5"/>
      <c r="F11" s="37">
        <f t="shared" si="0"/>
        <v>1</v>
      </c>
      <c r="G11" s="94">
        <f t="shared" si="2"/>
        <v>0</v>
      </c>
      <c r="H11" s="94">
        <f t="shared" si="3"/>
        <v>0</v>
      </c>
      <c r="I11" s="38"/>
      <c r="J11" s="15"/>
      <c r="K11" s="88">
        <f>IF(J11=0,0,VLOOKUP(J11,CODES!$C$6:$D$12,2,FALSE))</f>
        <v>0</v>
      </c>
      <c r="L11" s="88">
        <f>IF(I11=0,0,ROUND(VLOOKUP(I11,CODES!$G$5:$H$38,2,FALSE)*G11,0)+ROUND(VLOOKUP(I11,CODES!$G$5:$H$38,2,FALSE)*H11/30,0))</f>
        <v>0</v>
      </c>
      <c r="M11" s="90">
        <f t="shared" si="4"/>
        <v>0</v>
      </c>
      <c r="N11" s="57"/>
      <c r="O11" s="58"/>
      <c r="P11" s="91">
        <f t="shared" si="5"/>
        <v>0</v>
      </c>
      <c r="Q11" s="10"/>
      <c r="R11" s="10"/>
      <c r="S11" s="10"/>
      <c r="T11" s="10"/>
      <c r="U11" s="93">
        <f t="shared" si="6"/>
        <v>0</v>
      </c>
      <c r="V11" s="90">
        <f t="shared" si="7"/>
        <v>0</v>
      </c>
    </row>
    <row r="12" spans="1:22" s="3" customFormat="1" ht="17.100000000000001" customHeight="1" x14ac:dyDescent="0.25">
      <c r="A12" s="26">
        <v>7</v>
      </c>
      <c r="B12" s="152"/>
      <c r="C12" s="153"/>
      <c r="D12" s="4"/>
      <c r="E12" s="5"/>
      <c r="F12" s="37">
        <f t="shared" si="0"/>
        <v>1</v>
      </c>
      <c r="G12" s="94">
        <f t="shared" si="2"/>
        <v>0</v>
      </c>
      <c r="H12" s="94">
        <f t="shared" si="3"/>
        <v>0</v>
      </c>
      <c r="I12" s="38"/>
      <c r="J12" s="15"/>
      <c r="K12" s="88">
        <f>IF(J12=0,0,VLOOKUP(J12,CODES!$C$6:$D$12,2,FALSE))</f>
        <v>0</v>
      </c>
      <c r="L12" s="88">
        <f>IF(I12=0,0,ROUND(VLOOKUP(I12,CODES!$G$5:$H$38,2,FALSE)*G12,0)+ROUND(VLOOKUP(I12,CODES!$G$5:$H$38,2,FALSE)*H12/30,0))</f>
        <v>0</v>
      </c>
      <c r="M12" s="90">
        <f t="shared" si="4"/>
        <v>0</v>
      </c>
      <c r="N12" s="57"/>
      <c r="O12" s="58"/>
      <c r="P12" s="91">
        <f t="shared" si="5"/>
        <v>0</v>
      </c>
      <c r="Q12" s="10"/>
      <c r="R12" s="10"/>
      <c r="S12" s="10"/>
      <c r="T12" s="10"/>
      <c r="U12" s="93">
        <f t="shared" si="6"/>
        <v>0</v>
      </c>
      <c r="V12" s="90">
        <f t="shared" si="7"/>
        <v>0</v>
      </c>
    </row>
    <row r="13" spans="1:22" s="3" customFormat="1" ht="17.100000000000001" customHeight="1" x14ac:dyDescent="0.25">
      <c r="A13" s="26">
        <v>8</v>
      </c>
      <c r="B13" s="152"/>
      <c r="C13" s="153"/>
      <c r="D13" s="4"/>
      <c r="E13" s="5"/>
      <c r="F13" s="37">
        <f t="shared" si="0"/>
        <v>1</v>
      </c>
      <c r="G13" s="94">
        <f t="shared" si="2"/>
        <v>0</v>
      </c>
      <c r="H13" s="94">
        <f t="shared" si="3"/>
        <v>0</v>
      </c>
      <c r="I13" s="38"/>
      <c r="J13" s="15"/>
      <c r="K13" s="88">
        <f>IF(J13=0,0,VLOOKUP(J13,CODES!$C$6:$D$12,2,FALSE))</f>
        <v>0</v>
      </c>
      <c r="L13" s="88">
        <f>IF(I13=0,0,ROUND(VLOOKUP(I13,CODES!$G$5:$H$38,2,FALSE)*G13,0)+ROUND(VLOOKUP(I13,CODES!$G$5:$H$38,2,FALSE)*H13/30,0))</f>
        <v>0</v>
      </c>
      <c r="M13" s="90">
        <f t="shared" si="4"/>
        <v>0</v>
      </c>
      <c r="N13" s="57"/>
      <c r="O13" s="58"/>
      <c r="P13" s="91">
        <f t="shared" si="5"/>
        <v>0</v>
      </c>
      <c r="Q13" s="10"/>
      <c r="R13" s="10"/>
      <c r="S13" s="10"/>
      <c r="T13" s="10"/>
      <c r="U13" s="93">
        <f t="shared" si="6"/>
        <v>0</v>
      </c>
      <c r="V13" s="90">
        <f t="shared" si="7"/>
        <v>0</v>
      </c>
    </row>
    <row r="14" spans="1:22" s="3" customFormat="1" ht="17.100000000000001" customHeight="1" x14ac:dyDescent="0.25">
      <c r="A14" s="26">
        <v>9</v>
      </c>
      <c r="B14" s="152"/>
      <c r="C14" s="153"/>
      <c r="D14" s="4"/>
      <c r="E14" s="5"/>
      <c r="F14" s="37">
        <f t="shared" si="0"/>
        <v>1</v>
      </c>
      <c r="G14" s="94">
        <f t="shared" si="2"/>
        <v>0</v>
      </c>
      <c r="H14" s="94">
        <f t="shared" si="3"/>
        <v>0</v>
      </c>
      <c r="I14" s="38"/>
      <c r="J14" s="15"/>
      <c r="K14" s="88">
        <f>IF(J14=0,0,VLOOKUP(J14,CODES!$C$6:$D$12,2,FALSE))</f>
        <v>0</v>
      </c>
      <c r="L14" s="88">
        <f>IF(I14=0,0,ROUND(VLOOKUP(I14,CODES!$G$5:$H$38,2,FALSE)*G14,0)+ROUND(VLOOKUP(I14,CODES!$G$5:$H$38,2,FALSE)*H14/30,0))</f>
        <v>0</v>
      </c>
      <c r="M14" s="90">
        <f t="shared" si="4"/>
        <v>0</v>
      </c>
      <c r="N14" s="57"/>
      <c r="O14" s="58"/>
      <c r="P14" s="91">
        <f t="shared" si="5"/>
        <v>0</v>
      </c>
      <c r="Q14" s="10"/>
      <c r="R14" s="10"/>
      <c r="S14" s="10"/>
      <c r="T14" s="10"/>
      <c r="U14" s="93">
        <f t="shared" si="6"/>
        <v>0</v>
      </c>
      <c r="V14" s="90">
        <f t="shared" si="7"/>
        <v>0</v>
      </c>
    </row>
    <row r="15" spans="1:22" s="3" customFormat="1" ht="17.100000000000001" customHeight="1" x14ac:dyDescent="0.25">
      <c r="A15" s="26">
        <v>10</v>
      </c>
      <c r="B15" s="152"/>
      <c r="C15" s="153"/>
      <c r="D15" s="4"/>
      <c r="E15" s="5"/>
      <c r="F15" s="37">
        <f t="shared" si="0"/>
        <v>1</v>
      </c>
      <c r="G15" s="94">
        <f t="shared" si="2"/>
        <v>0</v>
      </c>
      <c r="H15" s="94">
        <f t="shared" si="3"/>
        <v>0</v>
      </c>
      <c r="I15" s="38"/>
      <c r="J15" s="15"/>
      <c r="K15" s="88">
        <f>IF(J15=0,0,VLOOKUP(J15,CODES!$C$6:$D$12,2,FALSE))</f>
        <v>0</v>
      </c>
      <c r="L15" s="88">
        <f>IF(I15=0,0,ROUND(VLOOKUP(I15,CODES!$G$5:$H$38,2,FALSE)*G15,0)+ROUND(VLOOKUP(I15,CODES!$G$5:$H$38,2,FALSE)*H15/30,0))</f>
        <v>0</v>
      </c>
      <c r="M15" s="90">
        <f t="shared" si="4"/>
        <v>0</v>
      </c>
      <c r="N15" s="57"/>
      <c r="O15" s="58"/>
      <c r="P15" s="91">
        <f t="shared" si="5"/>
        <v>0</v>
      </c>
      <c r="Q15" s="10"/>
      <c r="R15" s="10"/>
      <c r="S15" s="10"/>
      <c r="T15" s="10"/>
      <c r="U15" s="93">
        <f t="shared" si="6"/>
        <v>0</v>
      </c>
      <c r="V15" s="90">
        <f t="shared" si="7"/>
        <v>0</v>
      </c>
    </row>
    <row r="16" spans="1:22" s="3" customFormat="1" ht="17.100000000000001" customHeight="1" x14ac:dyDescent="0.25">
      <c r="A16" s="26">
        <v>11</v>
      </c>
      <c r="B16" s="152"/>
      <c r="C16" s="153"/>
      <c r="D16" s="4"/>
      <c r="E16" s="5"/>
      <c r="F16" s="37">
        <f t="shared" si="0"/>
        <v>1</v>
      </c>
      <c r="G16" s="94">
        <f t="shared" si="2"/>
        <v>0</v>
      </c>
      <c r="H16" s="94">
        <f t="shared" si="3"/>
        <v>0</v>
      </c>
      <c r="I16" s="38"/>
      <c r="J16" s="15"/>
      <c r="K16" s="88">
        <f>IF(J16=0,0,VLOOKUP(J16,CODES!$C$6:$D$12,2,FALSE))</f>
        <v>0</v>
      </c>
      <c r="L16" s="88">
        <f>IF(I16=0,0,ROUND(VLOOKUP(I16,CODES!$G$5:$H$38,2,FALSE)*G16,0)+ROUND(VLOOKUP(I16,CODES!$G$5:$H$38,2,FALSE)*H16/30,0))</f>
        <v>0</v>
      </c>
      <c r="M16" s="90">
        <f t="shared" si="4"/>
        <v>0</v>
      </c>
      <c r="N16" s="57"/>
      <c r="O16" s="58"/>
      <c r="P16" s="91">
        <f t="shared" si="5"/>
        <v>0</v>
      </c>
      <c r="Q16" s="10"/>
      <c r="R16" s="10"/>
      <c r="S16" s="10"/>
      <c r="T16" s="10"/>
      <c r="U16" s="93">
        <f t="shared" si="6"/>
        <v>0</v>
      </c>
      <c r="V16" s="90">
        <f t="shared" si="7"/>
        <v>0</v>
      </c>
    </row>
    <row r="17" spans="1:22" s="3" customFormat="1" ht="17.100000000000001" customHeight="1" x14ac:dyDescent="0.25">
      <c r="A17" s="26">
        <v>12</v>
      </c>
      <c r="B17" s="152"/>
      <c r="C17" s="153"/>
      <c r="D17" s="4"/>
      <c r="E17" s="5"/>
      <c r="F17" s="37">
        <f t="shared" si="0"/>
        <v>1</v>
      </c>
      <c r="G17" s="94">
        <f t="shared" si="2"/>
        <v>0</v>
      </c>
      <c r="H17" s="94">
        <f t="shared" si="3"/>
        <v>0</v>
      </c>
      <c r="I17" s="38"/>
      <c r="J17" s="15"/>
      <c r="K17" s="88">
        <f>IF(J17=0,0,VLOOKUP(J17,CODES!$C$6:$D$12,2,FALSE))</f>
        <v>0</v>
      </c>
      <c r="L17" s="88">
        <f>IF(I17=0,0,ROUND(VLOOKUP(I17,CODES!$G$5:$H$38,2,FALSE)*G17,0)+ROUND(VLOOKUP(I17,CODES!$G$5:$H$38,2,FALSE)*H17/30,0))</f>
        <v>0</v>
      </c>
      <c r="M17" s="90">
        <f t="shared" si="4"/>
        <v>0</v>
      </c>
      <c r="N17" s="57"/>
      <c r="O17" s="58"/>
      <c r="P17" s="91">
        <f t="shared" si="5"/>
        <v>0</v>
      </c>
      <c r="Q17" s="10"/>
      <c r="R17" s="10"/>
      <c r="S17" s="10"/>
      <c r="T17" s="10"/>
      <c r="U17" s="93">
        <f t="shared" si="6"/>
        <v>0</v>
      </c>
      <c r="V17" s="90">
        <f t="shared" si="7"/>
        <v>0</v>
      </c>
    </row>
    <row r="18" spans="1:22" s="3" customFormat="1" ht="17.100000000000001" customHeight="1" x14ac:dyDescent="0.25">
      <c r="A18" s="26">
        <v>13</v>
      </c>
      <c r="B18" s="152"/>
      <c r="C18" s="153"/>
      <c r="D18" s="4"/>
      <c r="E18" s="5"/>
      <c r="F18" s="37">
        <f t="shared" si="0"/>
        <v>1</v>
      </c>
      <c r="G18" s="94">
        <f t="shared" si="2"/>
        <v>0</v>
      </c>
      <c r="H18" s="94">
        <f t="shared" si="3"/>
        <v>0</v>
      </c>
      <c r="I18" s="38"/>
      <c r="J18" s="15"/>
      <c r="K18" s="88">
        <f>IF(J18=0,0,VLOOKUP(J18,CODES!$C$6:$D$12,2,FALSE))</f>
        <v>0</v>
      </c>
      <c r="L18" s="88">
        <f>IF(I18=0,0,ROUND(VLOOKUP(I18,CODES!$G$5:$H$38,2,FALSE)*G18,0)+ROUND(VLOOKUP(I18,CODES!$G$5:$H$38,2,FALSE)*H18/30,0))</f>
        <v>0</v>
      </c>
      <c r="M18" s="90">
        <f t="shared" si="4"/>
        <v>0</v>
      </c>
      <c r="N18" s="57"/>
      <c r="O18" s="58"/>
      <c r="P18" s="91">
        <f t="shared" si="5"/>
        <v>0</v>
      </c>
      <c r="Q18" s="10"/>
      <c r="R18" s="10"/>
      <c r="S18" s="10"/>
      <c r="T18" s="10"/>
      <c r="U18" s="93">
        <f t="shared" si="6"/>
        <v>0</v>
      </c>
      <c r="V18" s="90">
        <f t="shared" si="7"/>
        <v>0</v>
      </c>
    </row>
    <row r="19" spans="1:22" s="3" customFormat="1" ht="17.100000000000001" customHeight="1" x14ac:dyDescent="0.25">
      <c r="A19" s="26">
        <v>14</v>
      </c>
      <c r="B19" s="152"/>
      <c r="C19" s="153"/>
      <c r="D19" s="4"/>
      <c r="E19" s="5"/>
      <c r="F19" s="37">
        <f t="shared" si="0"/>
        <v>1</v>
      </c>
      <c r="G19" s="94">
        <f t="shared" si="2"/>
        <v>0</v>
      </c>
      <c r="H19" s="94">
        <f t="shared" si="3"/>
        <v>0</v>
      </c>
      <c r="I19" s="38"/>
      <c r="J19" s="15"/>
      <c r="K19" s="88">
        <f>IF(J19=0,0,VLOOKUP(J19,CODES!$C$6:$D$12,2,FALSE))</f>
        <v>0</v>
      </c>
      <c r="L19" s="88">
        <f>IF(I19=0,0,ROUND(VLOOKUP(I19,CODES!$G$5:$H$38,2,FALSE)*G19,0)+ROUND(VLOOKUP(I19,CODES!$G$5:$H$38,2,FALSE)*H19/30,0))</f>
        <v>0</v>
      </c>
      <c r="M19" s="90">
        <f t="shared" si="4"/>
        <v>0</v>
      </c>
      <c r="N19" s="57"/>
      <c r="O19" s="58"/>
      <c r="P19" s="91">
        <f t="shared" si="5"/>
        <v>0</v>
      </c>
      <c r="Q19" s="10"/>
      <c r="R19" s="10"/>
      <c r="S19" s="10"/>
      <c r="T19" s="10"/>
      <c r="U19" s="93">
        <f t="shared" si="6"/>
        <v>0</v>
      </c>
      <c r="V19" s="90">
        <f t="shared" si="7"/>
        <v>0</v>
      </c>
    </row>
    <row r="20" spans="1:22" s="3" customFormat="1" ht="17.100000000000001" customHeight="1" x14ac:dyDescent="0.25">
      <c r="A20" s="26">
        <v>15</v>
      </c>
      <c r="B20" s="152"/>
      <c r="C20" s="153"/>
      <c r="D20" s="4"/>
      <c r="E20" s="5"/>
      <c r="F20" s="37">
        <f t="shared" si="0"/>
        <v>1</v>
      </c>
      <c r="G20" s="94">
        <f t="shared" si="2"/>
        <v>0</v>
      </c>
      <c r="H20" s="94">
        <f t="shared" si="3"/>
        <v>0</v>
      </c>
      <c r="I20" s="38"/>
      <c r="J20" s="15"/>
      <c r="K20" s="88">
        <f>IF(J20=0,0,VLOOKUP(J20,CODES!$C$6:$D$12,2,FALSE))</f>
        <v>0</v>
      </c>
      <c r="L20" s="88">
        <f>IF(I20=0,0,ROUND(VLOOKUP(I20,CODES!$G$5:$H$38,2,FALSE)*G20,0)+ROUND(VLOOKUP(I20,CODES!$G$5:$H$38,2,FALSE)*H20/30,0))</f>
        <v>0</v>
      </c>
      <c r="M20" s="90">
        <f t="shared" si="4"/>
        <v>0</v>
      </c>
      <c r="N20" s="57"/>
      <c r="O20" s="58"/>
      <c r="P20" s="91">
        <f t="shared" si="5"/>
        <v>0</v>
      </c>
      <c r="Q20" s="10"/>
      <c r="R20" s="10"/>
      <c r="S20" s="10"/>
      <c r="T20" s="10"/>
      <c r="U20" s="93">
        <f t="shared" si="6"/>
        <v>0</v>
      </c>
      <c r="V20" s="90">
        <f t="shared" si="7"/>
        <v>0</v>
      </c>
    </row>
    <row r="21" spans="1:22" s="3" customFormat="1" ht="17.100000000000001" customHeight="1" x14ac:dyDescent="0.25">
      <c r="A21" s="26">
        <v>16</v>
      </c>
      <c r="B21" s="152"/>
      <c r="C21" s="153"/>
      <c r="D21" s="4"/>
      <c r="E21" s="5"/>
      <c r="F21" s="37">
        <f t="shared" si="0"/>
        <v>1</v>
      </c>
      <c r="G21" s="94">
        <f t="shared" si="2"/>
        <v>0</v>
      </c>
      <c r="H21" s="94">
        <f t="shared" si="3"/>
        <v>0</v>
      </c>
      <c r="I21" s="38"/>
      <c r="J21" s="15"/>
      <c r="K21" s="88">
        <f>IF(J21=0,0,VLOOKUP(J21,CODES!$C$6:$D$12,2,FALSE))</f>
        <v>0</v>
      </c>
      <c r="L21" s="88">
        <f>IF(I21=0,0,ROUND(VLOOKUP(I21,CODES!$G$5:$H$38,2,FALSE)*G21,0)+ROUND(VLOOKUP(I21,CODES!$G$5:$H$38,2,FALSE)*H21/30,0))</f>
        <v>0</v>
      </c>
      <c r="M21" s="90">
        <f t="shared" si="4"/>
        <v>0</v>
      </c>
      <c r="N21" s="57"/>
      <c r="O21" s="58"/>
      <c r="P21" s="91">
        <f t="shared" si="5"/>
        <v>0</v>
      </c>
      <c r="Q21" s="10"/>
      <c r="R21" s="10"/>
      <c r="S21" s="10"/>
      <c r="T21" s="10"/>
      <c r="U21" s="93">
        <f t="shared" si="6"/>
        <v>0</v>
      </c>
      <c r="V21" s="90">
        <f t="shared" si="7"/>
        <v>0</v>
      </c>
    </row>
    <row r="22" spans="1:22" s="3" customFormat="1" ht="17.100000000000001" customHeight="1" x14ac:dyDescent="0.25">
      <c r="A22" s="26">
        <v>17</v>
      </c>
      <c r="B22" s="152"/>
      <c r="C22" s="153"/>
      <c r="D22" s="4"/>
      <c r="E22" s="5"/>
      <c r="F22" s="37">
        <f t="shared" si="0"/>
        <v>1</v>
      </c>
      <c r="G22" s="94">
        <f t="shared" si="2"/>
        <v>0</v>
      </c>
      <c r="H22" s="94">
        <f t="shared" si="3"/>
        <v>0</v>
      </c>
      <c r="I22" s="38"/>
      <c r="J22" s="15"/>
      <c r="K22" s="88">
        <f>IF(J22=0,0,VLOOKUP(J22,CODES!$C$6:$D$12,2,FALSE))</f>
        <v>0</v>
      </c>
      <c r="L22" s="88">
        <f>IF(I22=0,0,ROUND(VLOOKUP(I22,CODES!$G$5:$H$38,2,FALSE)*G22,0)+ROUND(VLOOKUP(I22,CODES!$G$5:$H$38,2,FALSE)*H22/30,0))</f>
        <v>0</v>
      </c>
      <c r="M22" s="90">
        <f t="shared" si="4"/>
        <v>0</v>
      </c>
      <c r="N22" s="57"/>
      <c r="O22" s="58"/>
      <c r="P22" s="91">
        <f t="shared" si="5"/>
        <v>0</v>
      </c>
      <c r="Q22" s="10"/>
      <c r="R22" s="10"/>
      <c r="S22" s="10"/>
      <c r="T22" s="10"/>
      <c r="U22" s="93">
        <f t="shared" si="6"/>
        <v>0</v>
      </c>
      <c r="V22" s="90">
        <f t="shared" si="7"/>
        <v>0</v>
      </c>
    </row>
    <row r="23" spans="1:22" s="3" customFormat="1" ht="17.100000000000001" customHeight="1" x14ac:dyDescent="0.25">
      <c r="A23" s="26">
        <v>18</v>
      </c>
      <c r="B23" s="152"/>
      <c r="C23" s="153"/>
      <c r="D23" s="4"/>
      <c r="E23" s="5"/>
      <c r="F23" s="37">
        <f t="shared" si="0"/>
        <v>1</v>
      </c>
      <c r="G23" s="94">
        <f t="shared" si="2"/>
        <v>0</v>
      </c>
      <c r="H23" s="94">
        <f t="shared" si="3"/>
        <v>0</v>
      </c>
      <c r="I23" s="38"/>
      <c r="J23" s="15"/>
      <c r="K23" s="88">
        <f>IF(J23=0,0,VLOOKUP(J23,CODES!$C$6:$D$12,2,FALSE))</f>
        <v>0</v>
      </c>
      <c r="L23" s="88">
        <f>IF(I23=0,0,ROUND(VLOOKUP(I23,CODES!$G$5:$H$38,2,FALSE)*G23,0)+ROUND(VLOOKUP(I23,CODES!$G$5:$H$38,2,FALSE)*H23/30,0))</f>
        <v>0</v>
      </c>
      <c r="M23" s="90">
        <f t="shared" si="4"/>
        <v>0</v>
      </c>
      <c r="N23" s="57"/>
      <c r="O23" s="58"/>
      <c r="P23" s="91">
        <f t="shared" si="5"/>
        <v>0</v>
      </c>
      <c r="Q23" s="10"/>
      <c r="R23" s="10"/>
      <c r="S23" s="10"/>
      <c r="T23" s="10"/>
      <c r="U23" s="93">
        <f t="shared" si="6"/>
        <v>0</v>
      </c>
      <c r="V23" s="90">
        <f t="shared" si="7"/>
        <v>0</v>
      </c>
    </row>
    <row r="24" spans="1:22" s="3" customFormat="1" ht="17.100000000000001" customHeight="1" x14ac:dyDescent="0.25">
      <c r="A24" s="26">
        <v>19</v>
      </c>
      <c r="B24" s="152"/>
      <c r="C24" s="153"/>
      <c r="D24" s="4"/>
      <c r="E24" s="5"/>
      <c r="F24" s="37">
        <f t="shared" si="0"/>
        <v>1</v>
      </c>
      <c r="G24" s="94">
        <f t="shared" si="2"/>
        <v>0</v>
      </c>
      <c r="H24" s="94">
        <f t="shared" si="3"/>
        <v>0</v>
      </c>
      <c r="I24" s="38"/>
      <c r="J24" s="15"/>
      <c r="K24" s="88">
        <f>IF(J24=0,0,VLOOKUP(J24,CODES!$C$6:$D$12,2,FALSE))</f>
        <v>0</v>
      </c>
      <c r="L24" s="88">
        <f>IF(I24=0,0,ROUND(VLOOKUP(I24,CODES!$G$5:$H$38,2,FALSE)*G24,0)+ROUND(VLOOKUP(I24,CODES!$G$5:$H$38,2,FALSE)*H24/30,0))</f>
        <v>0</v>
      </c>
      <c r="M24" s="90">
        <f t="shared" si="4"/>
        <v>0</v>
      </c>
      <c r="N24" s="57"/>
      <c r="O24" s="58"/>
      <c r="P24" s="91">
        <f t="shared" si="5"/>
        <v>0</v>
      </c>
      <c r="Q24" s="10"/>
      <c r="R24" s="10"/>
      <c r="S24" s="10"/>
      <c r="T24" s="10"/>
      <c r="U24" s="93">
        <f t="shared" si="6"/>
        <v>0</v>
      </c>
      <c r="V24" s="90">
        <f t="shared" si="7"/>
        <v>0</v>
      </c>
    </row>
    <row r="25" spans="1:22" s="3" customFormat="1" ht="17.100000000000001" customHeight="1" x14ac:dyDescent="0.25">
      <c r="A25" s="26">
        <v>20</v>
      </c>
      <c r="B25" s="152"/>
      <c r="C25" s="153"/>
      <c r="D25" s="4"/>
      <c r="E25" s="5"/>
      <c r="F25" s="37">
        <f t="shared" ref="F25:F60" si="8">(YEAR(E25)-YEAR(D25))* 360 + (MONTH(E25)-MONTH(D25)) * 30 + ( IF( DAY(E25)=31,30,DAY(E25)) - IF( DAY(D25)=31,30,DAY(D25)) ) + 1</f>
        <v>1</v>
      </c>
      <c r="G25" s="94">
        <f t="shared" si="2"/>
        <v>0</v>
      </c>
      <c r="H25" s="94">
        <f t="shared" si="3"/>
        <v>0</v>
      </c>
      <c r="I25" s="38"/>
      <c r="J25" s="15"/>
      <c r="K25" s="88">
        <f>IF(J25=0,0,VLOOKUP(J25,CODES!$C$6:$D$12,2,FALSE))</f>
        <v>0</v>
      </c>
      <c r="L25" s="88">
        <f>IF(I25=0,0,ROUND(VLOOKUP(I25,CODES!$G$5:$H$38,2,FALSE)*G25,0)+ROUND(VLOOKUP(I25,CODES!$G$5:$H$38,2,FALSE)*H25/30,0))</f>
        <v>0</v>
      </c>
      <c r="M25" s="90">
        <f t="shared" si="4"/>
        <v>0</v>
      </c>
      <c r="N25" s="57"/>
      <c r="O25" s="58"/>
      <c r="P25" s="91">
        <f t="shared" si="5"/>
        <v>0</v>
      </c>
      <c r="Q25" s="10"/>
      <c r="R25" s="10"/>
      <c r="S25" s="10"/>
      <c r="T25" s="10"/>
      <c r="U25" s="93">
        <f t="shared" si="6"/>
        <v>0</v>
      </c>
      <c r="V25" s="90">
        <f t="shared" si="7"/>
        <v>0</v>
      </c>
    </row>
    <row r="26" spans="1:22" s="3" customFormat="1" ht="17.100000000000001" customHeight="1" x14ac:dyDescent="0.25">
      <c r="A26" s="26">
        <v>21</v>
      </c>
      <c r="B26" s="152"/>
      <c r="C26" s="153"/>
      <c r="D26" s="4"/>
      <c r="E26" s="5"/>
      <c r="F26" s="37">
        <f t="shared" si="8"/>
        <v>1</v>
      </c>
      <c r="G26" s="94">
        <f t="shared" si="2"/>
        <v>0</v>
      </c>
      <c r="H26" s="94">
        <f t="shared" si="3"/>
        <v>0</v>
      </c>
      <c r="I26" s="38"/>
      <c r="J26" s="15"/>
      <c r="K26" s="88">
        <f>IF(J26=0,0,VLOOKUP(J26,CODES!$C$6:$D$12,2,FALSE))</f>
        <v>0</v>
      </c>
      <c r="L26" s="88">
        <f>IF(I26=0,0,ROUND(VLOOKUP(I26,CODES!$G$5:$H$38,2,FALSE)*G26,0)+ROUND(VLOOKUP(I26,CODES!$G$5:$H$38,2,FALSE)*H26/30,0))</f>
        <v>0</v>
      </c>
      <c r="M26" s="90">
        <f t="shared" si="4"/>
        <v>0</v>
      </c>
      <c r="N26" s="57"/>
      <c r="O26" s="58"/>
      <c r="P26" s="91">
        <f t="shared" si="5"/>
        <v>0</v>
      </c>
      <c r="Q26" s="10"/>
      <c r="R26" s="10"/>
      <c r="S26" s="10"/>
      <c r="T26" s="10"/>
      <c r="U26" s="93">
        <f t="shared" si="6"/>
        <v>0</v>
      </c>
      <c r="V26" s="90">
        <f t="shared" si="7"/>
        <v>0</v>
      </c>
    </row>
    <row r="27" spans="1:22" s="3" customFormat="1" ht="17.100000000000001" customHeight="1" x14ac:dyDescent="0.25">
      <c r="A27" s="26">
        <v>22</v>
      </c>
      <c r="B27" s="152"/>
      <c r="C27" s="153"/>
      <c r="D27" s="4"/>
      <c r="E27" s="5"/>
      <c r="F27" s="37">
        <f t="shared" si="8"/>
        <v>1</v>
      </c>
      <c r="G27" s="94">
        <f t="shared" si="2"/>
        <v>0</v>
      </c>
      <c r="H27" s="94">
        <f t="shared" si="3"/>
        <v>0</v>
      </c>
      <c r="I27" s="38"/>
      <c r="J27" s="15"/>
      <c r="K27" s="88">
        <f>IF(J27=0,0,VLOOKUP(J27,CODES!$C$6:$D$12,2,FALSE))</f>
        <v>0</v>
      </c>
      <c r="L27" s="88">
        <f>IF(I27=0,0,ROUND(VLOOKUP(I27,CODES!$G$5:$H$38,2,FALSE)*G27,0)+ROUND(VLOOKUP(I27,CODES!$G$5:$H$38,2,FALSE)*H27/30,0))</f>
        <v>0</v>
      </c>
      <c r="M27" s="90">
        <f t="shared" si="4"/>
        <v>0</v>
      </c>
      <c r="N27" s="57"/>
      <c r="O27" s="58"/>
      <c r="P27" s="91">
        <f t="shared" si="5"/>
        <v>0</v>
      </c>
      <c r="Q27" s="10"/>
      <c r="R27" s="10"/>
      <c r="S27" s="10"/>
      <c r="T27" s="10"/>
      <c r="U27" s="93">
        <f t="shared" si="6"/>
        <v>0</v>
      </c>
      <c r="V27" s="90">
        <f t="shared" si="7"/>
        <v>0</v>
      </c>
    </row>
    <row r="28" spans="1:22" s="3" customFormat="1" ht="17.100000000000001" customHeight="1" x14ac:dyDescent="0.25">
      <c r="A28" s="26">
        <v>23</v>
      </c>
      <c r="B28" s="152"/>
      <c r="C28" s="153"/>
      <c r="D28" s="4"/>
      <c r="E28" s="5"/>
      <c r="F28" s="37">
        <f t="shared" si="8"/>
        <v>1</v>
      </c>
      <c r="G28" s="94">
        <f t="shared" si="2"/>
        <v>0</v>
      </c>
      <c r="H28" s="94">
        <f t="shared" si="3"/>
        <v>0</v>
      </c>
      <c r="I28" s="38"/>
      <c r="J28" s="15"/>
      <c r="K28" s="88">
        <f>IF(J28=0,0,VLOOKUP(J28,CODES!$C$6:$D$12,2,FALSE))</f>
        <v>0</v>
      </c>
      <c r="L28" s="88">
        <f>IF(I28=0,0,ROUND(VLOOKUP(I28,CODES!$G$5:$H$38,2,FALSE)*G28,0)+ROUND(VLOOKUP(I28,CODES!$G$5:$H$38,2,FALSE)*H28/30,0))</f>
        <v>0</v>
      </c>
      <c r="M28" s="90">
        <f t="shared" si="4"/>
        <v>0</v>
      </c>
      <c r="N28" s="57"/>
      <c r="O28" s="58"/>
      <c r="P28" s="91">
        <f t="shared" si="5"/>
        <v>0</v>
      </c>
      <c r="Q28" s="10"/>
      <c r="R28" s="10"/>
      <c r="S28" s="10"/>
      <c r="T28" s="10"/>
      <c r="U28" s="93">
        <f t="shared" si="6"/>
        <v>0</v>
      </c>
      <c r="V28" s="90">
        <f t="shared" si="7"/>
        <v>0</v>
      </c>
    </row>
    <row r="29" spans="1:22" s="3" customFormat="1" ht="17.100000000000001" customHeight="1" x14ac:dyDescent="0.25">
      <c r="A29" s="26">
        <v>24</v>
      </c>
      <c r="B29" s="152"/>
      <c r="C29" s="153"/>
      <c r="D29" s="4"/>
      <c r="E29" s="5"/>
      <c r="F29" s="37">
        <f t="shared" si="8"/>
        <v>1</v>
      </c>
      <c r="G29" s="94">
        <f t="shared" si="2"/>
        <v>0</v>
      </c>
      <c r="H29" s="94">
        <f t="shared" si="3"/>
        <v>0</v>
      </c>
      <c r="I29" s="38"/>
      <c r="J29" s="15"/>
      <c r="K29" s="88">
        <f>IF(J29=0,0,VLOOKUP(J29,CODES!$C$6:$D$12,2,FALSE))</f>
        <v>0</v>
      </c>
      <c r="L29" s="88">
        <f>IF(I29=0,0,ROUND(VLOOKUP(I29,CODES!$G$5:$H$38,2,FALSE)*G29,0)+ROUND(VLOOKUP(I29,CODES!$G$5:$H$38,2,FALSE)*H29/30,0))</f>
        <v>0</v>
      </c>
      <c r="M29" s="90">
        <f t="shared" si="4"/>
        <v>0</v>
      </c>
      <c r="N29" s="57"/>
      <c r="O29" s="58"/>
      <c r="P29" s="91">
        <f t="shared" si="5"/>
        <v>0</v>
      </c>
      <c r="Q29" s="10"/>
      <c r="R29" s="10"/>
      <c r="S29" s="10"/>
      <c r="T29" s="10"/>
      <c r="U29" s="93">
        <f t="shared" si="6"/>
        <v>0</v>
      </c>
      <c r="V29" s="90">
        <f t="shared" si="7"/>
        <v>0</v>
      </c>
    </row>
    <row r="30" spans="1:22" s="3" customFormat="1" ht="17.100000000000001" customHeight="1" x14ac:dyDescent="0.25">
      <c r="A30" s="26">
        <v>25</v>
      </c>
      <c r="B30" s="152"/>
      <c r="C30" s="153"/>
      <c r="D30" s="4"/>
      <c r="E30" s="5"/>
      <c r="F30" s="37">
        <f t="shared" si="8"/>
        <v>1</v>
      </c>
      <c r="G30" s="94">
        <f t="shared" si="2"/>
        <v>0</v>
      </c>
      <c r="H30" s="94">
        <f t="shared" si="3"/>
        <v>0</v>
      </c>
      <c r="I30" s="38"/>
      <c r="J30" s="15"/>
      <c r="K30" s="88">
        <f>IF(J30=0,0,VLOOKUP(J30,CODES!$C$6:$D$12,2,FALSE))</f>
        <v>0</v>
      </c>
      <c r="L30" s="88">
        <f>IF(I30=0,0,ROUND(VLOOKUP(I30,CODES!$G$5:$H$38,2,FALSE)*G30,0)+ROUND(VLOOKUP(I30,CODES!$G$5:$H$38,2,FALSE)*H30/30,0))</f>
        <v>0</v>
      </c>
      <c r="M30" s="90">
        <f t="shared" si="4"/>
        <v>0</v>
      </c>
      <c r="N30" s="57"/>
      <c r="O30" s="58"/>
      <c r="P30" s="91">
        <f t="shared" si="5"/>
        <v>0</v>
      </c>
      <c r="Q30" s="10"/>
      <c r="R30" s="10"/>
      <c r="S30" s="10"/>
      <c r="T30" s="10"/>
      <c r="U30" s="93">
        <f t="shared" si="6"/>
        <v>0</v>
      </c>
      <c r="V30" s="90">
        <f t="shared" si="7"/>
        <v>0</v>
      </c>
    </row>
    <row r="31" spans="1:22" s="3" customFormat="1" ht="17.100000000000001" customHeight="1" x14ac:dyDescent="0.25">
      <c r="A31" s="26">
        <v>26</v>
      </c>
      <c r="B31" s="152"/>
      <c r="C31" s="153"/>
      <c r="D31" s="4"/>
      <c r="E31" s="5"/>
      <c r="F31" s="37">
        <f t="shared" si="8"/>
        <v>1</v>
      </c>
      <c r="G31" s="94">
        <f t="shared" si="2"/>
        <v>0</v>
      </c>
      <c r="H31" s="94">
        <f t="shared" si="3"/>
        <v>0</v>
      </c>
      <c r="I31" s="38"/>
      <c r="J31" s="15"/>
      <c r="K31" s="88">
        <f>IF(J31=0,0,VLOOKUP(J31,CODES!$C$6:$D$12,2,FALSE))</f>
        <v>0</v>
      </c>
      <c r="L31" s="88">
        <f>IF(I31=0,0,ROUND(VLOOKUP(I31,CODES!$G$5:$H$38,2,FALSE)*G31,0)+ROUND(VLOOKUP(I31,CODES!$G$5:$H$38,2,FALSE)*H31/30,0))</f>
        <v>0</v>
      </c>
      <c r="M31" s="90">
        <f t="shared" si="4"/>
        <v>0</v>
      </c>
      <c r="N31" s="57"/>
      <c r="O31" s="58"/>
      <c r="P31" s="91">
        <f t="shared" si="5"/>
        <v>0</v>
      </c>
      <c r="Q31" s="10"/>
      <c r="R31" s="10"/>
      <c r="S31" s="10"/>
      <c r="T31" s="10"/>
      <c r="U31" s="93">
        <f t="shared" si="6"/>
        <v>0</v>
      </c>
      <c r="V31" s="90">
        <f t="shared" si="7"/>
        <v>0</v>
      </c>
    </row>
    <row r="32" spans="1:22" s="3" customFormat="1" ht="17.100000000000001" customHeight="1" x14ac:dyDescent="0.25">
      <c r="A32" s="26">
        <v>27</v>
      </c>
      <c r="B32" s="152"/>
      <c r="C32" s="153"/>
      <c r="D32" s="4"/>
      <c r="E32" s="5"/>
      <c r="F32" s="37">
        <f t="shared" si="8"/>
        <v>1</v>
      </c>
      <c r="G32" s="94">
        <f t="shared" si="2"/>
        <v>0</v>
      </c>
      <c r="H32" s="94">
        <f t="shared" si="3"/>
        <v>0</v>
      </c>
      <c r="I32" s="38"/>
      <c r="J32" s="15"/>
      <c r="K32" s="88">
        <f>IF(J32=0,0,VLOOKUP(J32,CODES!$C$6:$D$12,2,FALSE))</f>
        <v>0</v>
      </c>
      <c r="L32" s="88">
        <f>IF(I32=0,0,ROUND(VLOOKUP(I32,CODES!$G$5:$H$38,2,FALSE)*G32,0)+ROUND(VLOOKUP(I32,CODES!$G$5:$H$38,2,FALSE)*H32/30,0))</f>
        <v>0</v>
      </c>
      <c r="M32" s="90">
        <f t="shared" si="4"/>
        <v>0</v>
      </c>
      <c r="N32" s="57"/>
      <c r="O32" s="58"/>
      <c r="P32" s="91">
        <f t="shared" si="5"/>
        <v>0</v>
      </c>
      <c r="Q32" s="10"/>
      <c r="R32" s="10"/>
      <c r="S32" s="10"/>
      <c r="T32" s="10"/>
      <c r="U32" s="93">
        <f t="shared" si="6"/>
        <v>0</v>
      </c>
      <c r="V32" s="90">
        <f t="shared" si="7"/>
        <v>0</v>
      </c>
    </row>
    <row r="33" spans="1:22" s="3" customFormat="1" ht="17.100000000000001" customHeight="1" x14ac:dyDescent="0.25">
      <c r="A33" s="26">
        <v>28</v>
      </c>
      <c r="B33" s="152"/>
      <c r="C33" s="153"/>
      <c r="D33" s="4"/>
      <c r="E33" s="5"/>
      <c r="F33" s="37">
        <f t="shared" si="8"/>
        <v>1</v>
      </c>
      <c r="G33" s="94">
        <f t="shared" si="2"/>
        <v>0</v>
      </c>
      <c r="H33" s="94">
        <f t="shared" si="3"/>
        <v>0</v>
      </c>
      <c r="I33" s="38"/>
      <c r="J33" s="15"/>
      <c r="K33" s="88">
        <f>IF(J33=0,0,VLOOKUP(J33,CODES!$C$6:$D$12,2,FALSE))</f>
        <v>0</v>
      </c>
      <c r="L33" s="88">
        <f>IF(I33=0,0,ROUND(VLOOKUP(I33,CODES!$G$5:$H$38,2,FALSE)*G33,0)+ROUND(VLOOKUP(I33,CODES!$G$5:$H$38,2,FALSE)*H33/30,0))</f>
        <v>0</v>
      </c>
      <c r="M33" s="90">
        <f t="shared" si="4"/>
        <v>0</v>
      </c>
      <c r="N33" s="57"/>
      <c r="O33" s="58"/>
      <c r="P33" s="91">
        <f t="shared" si="5"/>
        <v>0</v>
      </c>
      <c r="Q33" s="10"/>
      <c r="R33" s="10"/>
      <c r="S33" s="10"/>
      <c r="T33" s="10"/>
      <c r="U33" s="93">
        <f t="shared" si="6"/>
        <v>0</v>
      </c>
      <c r="V33" s="90">
        <f t="shared" si="7"/>
        <v>0</v>
      </c>
    </row>
    <row r="34" spans="1:22" s="3" customFormat="1" ht="17.100000000000001" customHeight="1" x14ac:dyDescent="0.25">
      <c r="A34" s="26">
        <v>29</v>
      </c>
      <c r="B34" s="152"/>
      <c r="C34" s="153"/>
      <c r="D34" s="4"/>
      <c r="E34" s="5"/>
      <c r="F34" s="37">
        <f t="shared" si="8"/>
        <v>1</v>
      </c>
      <c r="G34" s="94">
        <f t="shared" si="2"/>
        <v>0</v>
      </c>
      <c r="H34" s="94">
        <f t="shared" si="3"/>
        <v>0</v>
      </c>
      <c r="I34" s="38"/>
      <c r="J34" s="15"/>
      <c r="K34" s="88">
        <f>IF(J34=0,0,VLOOKUP(J34,CODES!$C$6:$D$12,2,FALSE))</f>
        <v>0</v>
      </c>
      <c r="L34" s="88">
        <f>IF(I34=0,0,ROUND(VLOOKUP(I34,CODES!$G$5:$H$38,2,FALSE)*G34,0)+ROUND(VLOOKUP(I34,CODES!$G$5:$H$38,2,FALSE)*H34/30,0))</f>
        <v>0</v>
      </c>
      <c r="M34" s="90">
        <f t="shared" si="4"/>
        <v>0</v>
      </c>
      <c r="N34" s="57"/>
      <c r="O34" s="58"/>
      <c r="P34" s="91">
        <f t="shared" si="5"/>
        <v>0</v>
      </c>
      <c r="Q34" s="10"/>
      <c r="R34" s="10"/>
      <c r="S34" s="10"/>
      <c r="T34" s="10"/>
      <c r="U34" s="93">
        <f t="shared" si="6"/>
        <v>0</v>
      </c>
      <c r="V34" s="90">
        <f t="shared" si="7"/>
        <v>0</v>
      </c>
    </row>
    <row r="35" spans="1:22" s="3" customFormat="1" ht="17.100000000000001" customHeight="1" x14ac:dyDescent="0.25">
      <c r="A35" s="26">
        <v>30</v>
      </c>
      <c r="B35" s="152"/>
      <c r="C35" s="153"/>
      <c r="D35" s="4"/>
      <c r="E35" s="5"/>
      <c r="F35" s="37">
        <f t="shared" si="8"/>
        <v>1</v>
      </c>
      <c r="G35" s="94">
        <f t="shared" si="2"/>
        <v>0</v>
      </c>
      <c r="H35" s="94">
        <f t="shared" si="3"/>
        <v>0</v>
      </c>
      <c r="I35" s="38"/>
      <c r="J35" s="15"/>
      <c r="K35" s="88">
        <f>IF(J35=0,0,VLOOKUP(J35,CODES!$C$6:$D$12,2,FALSE))</f>
        <v>0</v>
      </c>
      <c r="L35" s="88">
        <f>IF(I35=0,0,ROUND(VLOOKUP(I35,CODES!$G$5:$H$38,2,FALSE)*G35,0)+ROUND(VLOOKUP(I35,CODES!$G$5:$H$38,2,FALSE)*H35/30,0))</f>
        <v>0</v>
      </c>
      <c r="M35" s="90">
        <f t="shared" si="4"/>
        <v>0</v>
      </c>
      <c r="N35" s="57"/>
      <c r="O35" s="58"/>
      <c r="P35" s="91">
        <f t="shared" si="5"/>
        <v>0</v>
      </c>
      <c r="Q35" s="10"/>
      <c r="R35" s="10"/>
      <c r="S35" s="10"/>
      <c r="T35" s="10"/>
      <c r="U35" s="93">
        <f t="shared" si="6"/>
        <v>0</v>
      </c>
      <c r="V35" s="90">
        <f t="shared" si="7"/>
        <v>0</v>
      </c>
    </row>
    <row r="36" spans="1:22" s="3" customFormat="1" ht="17.100000000000001" customHeight="1" x14ac:dyDescent="0.25">
      <c r="A36" s="26">
        <v>31</v>
      </c>
      <c r="B36" s="152"/>
      <c r="C36" s="153"/>
      <c r="D36" s="4"/>
      <c r="E36" s="5"/>
      <c r="F36" s="37">
        <f t="shared" si="8"/>
        <v>1</v>
      </c>
      <c r="G36" s="94">
        <f t="shared" si="2"/>
        <v>0</v>
      </c>
      <c r="H36" s="94">
        <f t="shared" si="3"/>
        <v>0</v>
      </c>
      <c r="I36" s="38"/>
      <c r="J36" s="15"/>
      <c r="K36" s="88">
        <f>IF(J36=0,0,VLOOKUP(J36,CODES!$C$6:$D$12,2,FALSE))</f>
        <v>0</v>
      </c>
      <c r="L36" s="88">
        <f>IF(I36=0,0,ROUND(VLOOKUP(I36,CODES!$G$5:$H$38,2,FALSE)*G36,0)+ROUND(VLOOKUP(I36,CODES!$G$5:$H$38,2,FALSE)*H36/30,0))</f>
        <v>0</v>
      </c>
      <c r="M36" s="90">
        <f t="shared" si="4"/>
        <v>0</v>
      </c>
      <c r="N36" s="57"/>
      <c r="O36" s="58"/>
      <c r="P36" s="91">
        <f t="shared" si="5"/>
        <v>0</v>
      </c>
      <c r="Q36" s="10"/>
      <c r="R36" s="10"/>
      <c r="S36" s="10"/>
      <c r="T36" s="10"/>
      <c r="U36" s="93">
        <f t="shared" si="6"/>
        <v>0</v>
      </c>
      <c r="V36" s="90">
        <f t="shared" si="7"/>
        <v>0</v>
      </c>
    </row>
    <row r="37" spans="1:22" s="3" customFormat="1" ht="17.100000000000001" customHeight="1" x14ac:dyDescent="0.25">
      <c r="A37" s="26">
        <v>32</v>
      </c>
      <c r="B37" s="152"/>
      <c r="C37" s="153"/>
      <c r="D37" s="4"/>
      <c r="E37" s="5"/>
      <c r="F37" s="37">
        <f t="shared" si="8"/>
        <v>1</v>
      </c>
      <c r="G37" s="94">
        <f t="shared" si="2"/>
        <v>0</v>
      </c>
      <c r="H37" s="94">
        <f t="shared" si="3"/>
        <v>0</v>
      </c>
      <c r="I37" s="38"/>
      <c r="J37" s="15"/>
      <c r="K37" s="88">
        <f>IF(J37=0,0,VLOOKUP(J37,CODES!$C$6:$D$12,2,FALSE))</f>
        <v>0</v>
      </c>
      <c r="L37" s="88">
        <f>IF(I37=0,0,ROUND(VLOOKUP(I37,CODES!$G$5:$H$38,2,FALSE)*G37,0)+ROUND(VLOOKUP(I37,CODES!$G$5:$H$38,2,FALSE)*H37/30,0))</f>
        <v>0</v>
      </c>
      <c r="M37" s="90">
        <f t="shared" si="4"/>
        <v>0</v>
      </c>
      <c r="N37" s="57"/>
      <c r="O37" s="58"/>
      <c r="P37" s="91">
        <f t="shared" si="5"/>
        <v>0</v>
      </c>
      <c r="Q37" s="10"/>
      <c r="R37" s="10"/>
      <c r="S37" s="10"/>
      <c r="T37" s="10"/>
      <c r="U37" s="93">
        <f t="shared" si="6"/>
        <v>0</v>
      </c>
      <c r="V37" s="90">
        <f t="shared" si="7"/>
        <v>0</v>
      </c>
    </row>
    <row r="38" spans="1:22" s="3" customFormat="1" ht="17.100000000000001" customHeight="1" x14ac:dyDescent="0.25">
      <c r="A38" s="26">
        <v>33</v>
      </c>
      <c r="B38" s="152"/>
      <c r="C38" s="153"/>
      <c r="D38" s="4"/>
      <c r="E38" s="5"/>
      <c r="F38" s="37">
        <f t="shared" si="8"/>
        <v>1</v>
      </c>
      <c r="G38" s="94">
        <f t="shared" si="2"/>
        <v>0</v>
      </c>
      <c r="H38" s="94">
        <f t="shared" si="3"/>
        <v>0</v>
      </c>
      <c r="I38" s="38"/>
      <c r="J38" s="15"/>
      <c r="K38" s="88">
        <f>IF(J38=0,0,VLOOKUP(J38,CODES!$C$6:$D$12,2,FALSE))</f>
        <v>0</v>
      </c>
      <c r="L38" s="88">
        <f>IF(I38=0,0,ROUND(VLOOKUP(I38,CODES!$G$5:$H$38,2,FALSE)*G38,0)+ROUND(VLOOKUP(I38,CODES!$G$5:$H$38,2,FALSE)*H38/30,0))</f>
        <v>0</v>
      </c>
      <c r="M38" s="90">
        <f t="shared" si="4"/>
        <v>0</v>
      </c>
      <c r="N38" s="57"/>
      <c r="O38" s="58"/>
      <c r="P38" s="91">
        <f t="shared" si="5"/>
        <v>0</v>
      </c>
      <c r="Q38" s="10"/>
      <c r="R38" s="10"/>
      <c r="S38" s="10"/>
      <c r="T38" s="10"/>
      <c r="U38" s="93">
        <f t="shared" si="6"/>
        <v>0</v>
      </c>
      <c r="V38" s="90">
        <f t="shared" si="7"/>
        <v>0</v>
      </c>
    </row>
    <row r="39" spans="1:22" s="3" customFormat="1" ht="17.100000000000001" customHeight="1" x14ac:dyDescent="0.25">
      <c r="A39" s="26">
        <v>34</v>
      </c>
      <c r="B39" s="152"/>
      <c r="C39" s="153"/>
      <c r="D39" s="4"/>
      <c r="E39" s="5"/>
      <c r="F39" s="37">
        <f t="shared" si="8"/>
        <v>1</v>
      </c>
      <c r="G39" s="94">
        <f t="shared" si="2"/>
        <v>0</v>
      </c>
      <c r="H39" s="94">
        <f t="shared" si="3"/>
        <v>0</v>
      </c>
      <c r="I39" s="38"/>
      <c r="J39" s="15"/>
      <c r="K39" s="88">
        <f>IF(J39=0,0,VLOOKUP(J39,CODES!$C$6:$D$12,2,FALSE))</f>
        <v>0</v>
      </c>
      <c r="L39" s="88">
        <f>IF(I39=0,0,ROUND(VLOOKUP(I39,CODES!$G$5:$H$38,2,FALSE)*G39,0)+ROUND(VLOOKUP(I39,CODES!$G$5:$H$38,2,FALSE)*H39/30,0))</f>
        <v>0</v>
      </c>
      <c r="M39" s="90">
        <f t="shared" si="4"/>
        <v>0</v>
      </c>
      <c r="N39" s="57"/>
      <c r="O39" s="58"/>
      <c r="P39" s="91">
        <f t="shared" si="5"/>
        <v>0</v>
      </c>
      <c r="Q39" s="10"/>
      <c r="R39" s="10"/>
      <c r="S39" s="10"/>
      <c r="T39" s="10"/>
      <c r="U39" s="93">
        <f t="shared" si="6"/>
        <v>0</v>
      </c>
      <c r="V39" s="90">
        <f t="shared" si="7"/>
        <v>0</v>
      </c>
    </row>
    <row r="40" spans="1:22" s="3" customFormat="1" ht="17.100000000000001" customHeight="1" x14ac:dyDescent="0.25">
      <c r="A40" s="26">
        <v>35</v>
      </c>
      <c r="B40" s="152"/>
      <c r="C40" s="153"/>
      <c r="D40" s="4"/>
      <c r="E40" s="5"/>
      <c r="F40" s="37">
        <f t="shared" si="8"/>
        <v>1</v>
      </c>
      <c r="G40" s="94">
        <f t="shared" si="2"/>
        <v>0</v>
      </c>
      <c r="H40" s="94">
        <f t="shared" si="3"/>
        <v>0</v>
      </c>
      <c r="I40" s="38"/>
      <c r="J40" s="15"/>
      <c r="K40" s="88">
        <f>IF(J40=0,0,VLOOKUP(J40,CODES!$C$6:$D$12,2,FALSE))</f>
        <v>0</v>
      </c>
      <c r="L40" s="88">
        <f>IF(I40=0,0,ROUND(VLOOKUP(I40,CODES!$G$5:$H$38,2,FALSE)*G40,0)+ROUND(VLOOKUP(I40,CODES!$G$5:$H$38,2,FALSE)*H40/30,0))</f>
        <v>0</v>
      </c>
      <c r="M40" s="90">
        <f t="shared" si="4"/>
        <v>0</v>
      </c>
      <c r="N40" s="57"/>
      <c r="O40" s="58"/>
      <c r="P40" s="91">
        <f t="shared" si="5"/>
        <v>0</v>
      </c>
      <c r="Q40" s="10"/>
      <c r="R40" s="10"/>
      <c r="S40" s="10"/>
      <c r="T40" s="10"/>
      <c r="U40" s="93">
        <f t="shared" si="6"/>
        <v>0</v>
      </c>
      <c r="V40" s="90">
        <f t="shared" si="7"/>
        <v>0</v>
      </c>
    </row>
    <row r="41" spans="1:22" s="3" customFormat="1" ht="17.100000000000001" customHeight="1" x14ac:dyDescent="0.25">
      <c r="A41" s="26">
        <v>36</v>
      </c>
      <c r="B41" s="152"/>
      <c r="C41" s="153"/>
      <c r="D41" s="4"/>
      <c r="E41" s="5"/>
      <c r="F41" s="37">
        <f t="shared" si="8"/>
        <v>1</v>
      </c>
      <c r="G41" s="94">
        <f t="shared" si="2"/>
        <v>0</v>
      </c>
      <c r="H41" s="94">
        <f t="shared" si="3"/>
        <v>0</v>
      </c>
      <c r="I41" s="38"/>
      <c r="J41" s="15"/>
      <c r="K41" s="88">
        <f>IF(J41=0,0,VLOOKUP(J41,CODES!$C$6:$D$12,2,FALSE))</f>
        <v>0</v>
      </c>
      <c r="L41" s="88">
        <f>IF(I41=0,0,ROUND(VLOOKUP(I41,CODES!$G$5:$H$38,2,FALSE)*G41,0)+ROUND(VLOOKUP(I41,CODES!$G$5:$H$38,2,FALSE)*H41/30,0))</f>
        <v>0</v>
      </c>
      <c r="M41" s="90">
        <f t="shared" si="4"/>
        <v>0</v>
      </c>
      <c r="N41" s="57"/>
      <c r="O41" s="58"/>
      <c r="P41" s="91">
        <f t="shared" si="5"/>
        <v>0</v>
      </c>
      <c r="Q41" s="10"/>
      <c r="R41" s="10"/>
      <c r="S41" s="10"/>
      <c r="T41" s="10"/>
      <c r="U41" s="93">
        <f t="shared" si="6"/>
        <v>0</v>
      </c>
      <c r="V41" s="90">
        <f t="shared" si="7"/>
        <v>0</v>
      </c>
    </row>
    <row r="42" spans="1:22" s="3" customFormat="1" ht="17.100000000000001" customHeight="1" x14ac:dyDescent="0.25">
      <c r="A42" s="26">
        <v>37</v>
      </c>
      <c r="B42" s="152"/>
      <c r="C42" s="153"/>
      <c r="D42" s="4"/>
      <c r="E42" s="5"/>
      <c r="F42" s="37">
        <f t="shared" si="8"/>
        <v>1</v>
      </c>
      <c r="G42" s="94">
        <f t="shared" si="2"/>
        <v>0</v>
      </c>
      <c r="H42" s="94">
        <f t="shared" si="3"/>
        <v>0</v>
      </c>
      <c r="I42" s="38"/>
      <c r="J42" s="15"/>
      <c r="K42" s="88">
        <f>IF(J42=0,0,VLOOKUP(J42,CODES!$C$6:$D$12,2,FALSE))</f>
        <v>0</v>
      </c>
      <c r="L42" s="88">
        <f>IF(I42=0,0,ROUND(VLOOKUP(I42,CODES!$G$5:$H$38,2,FALSE)*G42,0)+ROUND(VLOOKUP(I42,CODES!$G$5:$H$38,2,FALSE)*H42/30,0))</f>
        <v>0</v>
      </c>
      <c r="M42" s="90">
        <f t="shared" si="4"/>
        <v>0</v>
      </c>
      <c r="N42" s="57"/>
      <c r="O42" s="58"/>
      <c r="P42" s="91">
        <f t="shared" si="5"/>
        <v>0</v>
      </c>
      <c r="Q42" s="10"/>
      <c r="R42" s="10"/>
      <c r="S42" s="10"/>
      <c r="T42" s="10"/>
      <c r="U42" s="93">
        <f t="shared" si="6"/>
        <v>0</v>
      </c>
      <c r="V42" s="90">
        <f t="shared" si="7"/>
        <v>0</v>
      </c>
    </row>
    <row r="43" spans="1:22" s="3" customFormat="1" ht="17.100000000000001" customHeight="1" x14ac:dyDescent="0.25">
      <c r="A43" s="26">
        <v>38</v>
      </c>
      <c r="B43" s="152"/>
      <c r="C43" s="153"/>
      <c r="D43" s="4"/>
      <c r="E43" s="5"/>
      <c r="F43" s="37">
        <f t="shared" si="8"/>
        <v>1</v>
      </c>
      <c r="G43" s="94">
        <f t="shared" si="2"/>
        <v>0</v>
      </c>
      <c r="H43" s="94">
        <f t="shared" si="3"/>
        <v>0</v>
      </c>
      <c r="I43" s="38"/>
      <c r="J43" s="15"/>
      <c r="K43" s="88">
        <f>IF(J43=0,0,VLOOKUP(J43,CODES!$C$6:$D$12,2,FALSE))</f>
        <v>0</v>
      </c>
      <c r="L43" s="88">
        <f>IF(I43=0,0,ROUND(VLOOKUP(I43,CODES!$G$5:$H$38,2,FALSE)*G43,0)+ROUND(VLOOKUP(I43,CODES!$G$5:$H$38,2,FALSE)*H43/30,0))</f>
        <v>0</v>
      </c>
      <c r="M43" s="90">
        <f t="shared" si="4"/>
        <v>0</v>
      </c>
      <c r="N43" s="57"/>
      <c r="O43" s="58"/>
      <c r="P43" s="91">
        <f t="shared" si="5"/>
        <v>0</v>
      </c>
      <c r="Q43" s="10"/>
      <c r="R43" s="10"/>
      <c r="S43" s="10"/>
      <c r="T43" s="10"/>
      <c r="U43" s="93">
        <f t="shared" si="6"/>
        <v>0</v>
      </c>
      <c r="V43" s="90">
        <f t="shared" si="7"/>
        <v>0</v>
      </c>
    </row>
    <row r="44" spans="1:22" s="3" customFormat="1" ht="17.100000000000001" customHeight="1" x14ac:dyDescent="0.25">
      <c r="A44" s="26">
        <v>39</v>
      </c>
      <c r="B44" s="152"/>
      <c r="C44" s="153"/>
      <c r="D44" s="4"/>
      <c r="E44" s="5"/>
      <c r="F44" s="37">
        <f t="shared" si="8"/>
        <v>1</v>
      </c>
      <c r="G44" s="94">
        <f t="shared" si="2"/>
        <v>0</v>
      </c>
      <c r="H44" s="94">
        <f t="shared" si="3"/>
        <v>0</v>
      </c>
      <c r="I44" s="38"/>
      <c r="J44" s="15"/>
      <c r="K44" s="88">
        <f>IF(J44=0,0,VLOOKUP(J44,CODES!$C$6:$D$12,2,FALSE))</f>
        <v>0</v>
      </c>
      <c r="L44" s="88">
        <f>IF(I44=0,0,ROUND(VLOOKUP(I44,CODES!$G$5:$H$38,2,FALSE)*G44,0)+ROUND(VLOOKUP(I44,CODES!$G$5:$H$38,2,FALSE)*H44/30,0))</f>
        <v>0</v>
      </c>
      <c r="M44" s="90">
        <f t="shared" si="4"/>
        <v>0</v>
      </c>
      <c r="N44" s="57"/>
      <c r="O44" s="58"/>
      <c r="P44" s="91">
        <f t="shared" si="5"/>
        <v>0</v>
      </c>
      <c r="Q44" s="10"/>
      <c r="R44" s="10"/>
      <c r="S44" s="10"/>
      <c r="T44" s="10"/>
      <c r="U44" s="93">
        <f t="shared" si="6"/>
        <v>0</v>
      </c>
      <c r="V44" s="90">
        <f t="shared" si="7"/>
        <v>0</v>
      </c>
    </row>
    <row r="45" spans="1:22" s="3" customFormat="1" ht="17.100000000000001" customHeight="1" x14ac:dyDescent="0.25">
      <c r="A45" s="26">
        <v>40</v>
      </c>
      <c r="B45" s="152"/>
      <c r="C45" s="153"/>
      <c r="D45" s="4"/>
      <c r="E45" s="5"/>
      <c r="F45" s="37">
        <f t="shared" si="8"/>
        <v>1</v>
      </c>
      <c r="G45" s="94">
        <f t="shared" si="2"/>
        <v>0</v>
      </c>
      <c r="H45" s="94">
        <f t="shared" si="3"/>
        <v>0</v>
      </c>
      <c r="I45" s="38"/>
      <c r="J45" s="15"/>
      <c r="K45" s="88">
        <f>IF(J45=0,0,VLOOKUP(J45,CODES!$C$6:$D$12,2,FALSE))</f>
        <v>0</v>
      </c>
      <c r="L45" s="88">
        <f>IF(I45=0,0,ROUND(VLOOKUP(I45,CODES!$G$5:$H$38,2,FALSE)*G45,0)+ROUND(VLOOKUP(I45,CODES!$G$5:$H$38,2,FALSE)*H45/30,0))</f>
        <v>0</v>
      </c>
      <c r="M45" s="90">
        <f t="shared" si="4"/>
        <v>0</v>
      </c>
      <c r="N45" s="57"/>
      <c r="O45" s="58"/>
      <c r="P45" s="91">
        <f t="shared" si="5"/>
        <v>0</v>
      </c>
      <c r="Q45" s="10"/>
      <c r="R45" s="10"/>
      <c r="S45" s="10"/>
      <c r="T45" s="10"/>
      <c r="U45" s="93">
        <f t="shared" si="6"/>
        <v>0</v>
      </c>
      <c r="V45" s="90">
        <f t="shared" si="7"/>
        <v>0</v>
      </c>
    </row>
    <row r="46" spans="1:22" s="3" customFormat="1" ht="17.100000000000001" customHeight="1" x14ac:dyDescent="0.25">
      <c r="A46" s="26">
        <v>41</v>
      </c>
      <c r="B46" s="152"/>
      <c r="C46" s="153"/>
      <c r="D46" s="4"/>
      <c r="E46" s="5"/>
      <c r="F46" s="37">
        <f t="shared" si="8"/>
        <v>1</v>
      </c>
      <c r="G46" s="94">
        <f t="shared" si="2"/>
        <v>0</v>
      </c>
      <c r="H46" s="94">
        <f t="shared" si="3"/>
        <v>0</v>
      </c>
      <c r="I46" s="38"/>
      <c r="J46" s="15"/>
      <c r="K46" s="88">
        <f>IF(J46=0,0,VLOOKUP(J46,CODES!$C$6:$D$12,2,FALSE))</f>
        <v>0</v>
      </c>
      <c r="L46" s="88">
        <f>IF(I46=0,0,ROUND(VLOOKUP(I46,CODES!$G$5:$H$38,2,FALSE)*G46,0)+ROUND(VLOOKUP(I46,CODES!$G$5:$H$38,2,FALSE)*H46/30,0))</f>
        <v>0</v>
      </c>
      <c r="M46" s="90">
        <f t="shared" si="4"/>
        <v>0</v>
      </c>
      <c r="N46" s="57"/>
      <c r="O46" s="58"/>
      <c r="P46" s="91">
        <f t="shared" si="5"/>
        <v>0</v>
      </c>
      <c r="Q46" s="10"/>
      <c r="R46" s="10"/>
      <c r="S46" s="10"/>
      <c r="T46" s="10"/>
      <c r="U46" s="93">
        <f t="shared" si="6"/>
        <v>0</v>
      </c>
      <c r="V46" s="90">
        <f t="shared" si="7"/>
        <v>0</v>
      </c>
    </row>
    <row r="47" spans="1:22" s="3" customFormat="1" ht="17.100000000000001" customHeight="1" x14ac:dyDescent="0.25">
      <c r="A47" s="26">
        <v>42</v>
      </c>
      <c r="B47" s="152"/>
      <c r="C47" s="153"/>
      <c r="D47" s="4"/>
      <c r="E47" s="5"/>
      <c r="F47" s="37">
        <f t="shared" si="8"/>
        <v>1</v>
      </c>
      <c r="G47" s="94">
        <f t="shared" si="2"/>
        <v>0</v>
      </c>
      <c r="H47" s="94">
        <f t="shared" si="3"/>
        <v>0</v>
      </c>
      <c r="I47" s="38"/>
      <c r="J47" s="15"/>
      <c r="K47" s="88">
        <f>IF(J47=0,0,VLOOKUP(J47,CODES!$C$6:$D$12,2,FALSE))</f>
        <v>0</v>
      </c>
      <c r="L47" s="88">
        <f>IF(I47=0,0,ROUND(VLOOKUP(I47,CODES!$G$5:$H$38,2,FALSE)*G47,0)+ROUND(VLOOKUP(I47,CODES!$G$5:$H$38,2,FALSE)*H47/30,0))</f>
        <v>0</v>
      </c>
      <c r="M47" s="90">
        <f t="shared" si="4"/>
        <v>0</v>
      </c>
      <c r="N47" s="57"/>
      <c r="O47" s="58"/>
      <c r="P47" s="91">
        <f t="shared" si="5"/>
        <v>0</v>
      </c>
      <c r="Q47" s="10"/>
      <c r="R47" s="10"/>
      <c r="S47" s="10"/>
      <c r="T47" s="10"/>
      <c r="U47" s="93">
        <f t="shared" si="6"/>
        <v>0</v>
      </c>
      <c r="V47" s="90">
        <f t="shared" si="7"/>
        <v>0</v>
      </c>
    </row>
    <row r="48" spans="1:22" s="3" customFormat="1" ht="17.100000000000001" customHeight="1" x14ac:dyDescent="0.25">
      <c r="A48" s="26">
        <v>43</v>
      </c>
      <c r="B48" s="152"/>
      <c r="C48" s="153"/>
      <c r="D48" s="4"/>
      <c r="E48" s="5"/>
      <c r="F48" s="37">
        <f t="shared" si="8"/>
        <v>1</v>
      </c>
      <c r="G48" s="94">
        <f t="shared" si="2"/>
        <v>0</v>
      </c>
      <c r="H48" s="94">
        <f t="shared" si="3"/>
        <v>0</v>
      </c>
      <c r="I48" s="38"/>
      <c r="J48" s="15"/>
      <c r="K48" s="88">
        <f>IF(J48=0,0,VLOOKUP(J48,CODES!$C$6:$D$12,2,FALSE))</f>
        <v>0</v>
      </c>
      <c r="L48" s="88">
        <f>IF(I48=0,0,ROUND(VLOOKUP(I48,CODES!$G$5:$H$38,2,FALSE)*G48,0)+ROUND(VLOOKUP(I48,CODES!$G$5:$H$38,2,FALSE)*H48/30,0))</f>
        <v>0</v>
      </c>
      <c r="M48" s="90">
        <f t="shared" si="4"/>
        <v>0</v>
      </c>
      <c r="N48" s="57"/>
      <c r="O48" s="58"/>
      <c r="P48" s="91">
        <f t="shared" si="5"/>
        <v>0</v>
      </c>
      <c r="Q48" s="10"/>
      <c r="R48" s="10"/>
      <c r="S48" s="10"/>
      <c r="T48" s="10"/>
      <c r="U48" s="93">
        <f t="shared" si="6"/>
        <v>0</v>
      </c>
      <c r="V48" s="90">
        <f t="shared" si="7"/>
        <v>0</v>
      </c>
    </row>
    <row r="49" spans="1:22" s="3" customFormat="1" ht="17.100000000000001" customHeight="1" x14ac:dyDescent="0.25">
      <c r="A49" s="26">
        <v>44</v>
      </c>
      <c r="B49" s="152"/>
      <c r="C49" s="153"/>
      <c r="D49" s="4"/>
      <c r="E49" s="5"/>
      <c r="F49" s="37">
        <f t="shared" si="8"/>
        <v>1</v>
      </c>
      <c r="G49" s="94">
        <f t="shared" si="2"/>
        <v>0</v>
      </c>
      <c r="H49" s="94">
        <f t="shared" si="3"/>
        <v>0</v>
      </c>
      <c r="I49" s="38"/>
      <c r="J49" s="15"/>
      <c r="K49" s="88">
        <f>IF(J49=0,0,VLOOKUP(J49,CODES!$C$6:$D$12,2,FALSE))</f>
        <v>0</v>
      </c>
      <c r="L49" s="88">
        <f>IF(I49=0,0,ROUND(VLOOKUP(I49,CODES!$G$5:$H$38,2,FALSE)*G49,0)+ROUND(VLOOKUP(I49,CODES!$G$5:$H$38,2,FALSE)*H49/30,0))</f>
        <v>0</v>
      </c>
      <c r="M49" s="90">
        <f t="shared" si="4"/>
        <v>0</v>
      </c>
      <c r="N49" s="57"/>
      <c r="O49" s="58"/>
      <c r="P49" s="91">
        <f t="shared" si="5"/>
        <v>0</v>
      </c>
      <c r="Q49" s="10"/>
      <c r="R49" s="10"/>
      <c r="S49" s="10"/>
      <c r="T49" s="10"/>
      <c r="U49" s="93">
        <f t="shared" si="6"/>
        <v>0</v>
      </c>
      <c r="V49" s="90">
        <f t="shared" si="7"/>
        <v>0</v>
      </c>
    </row>
    <row r="50" spans="1:22" s="3" customFormat="1" ht="17.100000000000001" customHeight="1" x14ac:dyDescent="0.25">
      <c r="A50" s="26">
        <v>45</v>
      </c>
      <c r="B50" s="152"/>
      <c r="C50" s="153"/>
      <c r="D50" s="4"/>
      <c r="E50" s="5"/>
      <c r="F50" s="37">
        <f t="shared" si="8"/>
        <v>1</v>
      </c>
      <c r="G50" s="94">
        <f t="shared" si="2"/>
        <v>0</v>
      </c>
      <c r="H50" s="94">
        <f t="shared" si="3"/>
        <v>0</v>
      </c>
      <c r="I50" s="38"/>
      <c r="J50" s="15"/>
      <c r="K50" s="88">
        <f>IF(J50=0,0,VLOOKUP(J50,CODES!$C$6:$D$12,2,FALSE))</f>
        <v>0</v>
      </c>
      <c r="L50" s="88">
        <f>IF(I50=0,0,ROUND(VLOOKUP(I50,CODES!$G$5:$H$38,2,FALSE)*G50,0)+ROUND(VLOOKUP(I50,CODES!$G$5:$H$38,2,FALSE)*H50/30,0))</f>
        <v>0</v>
      </c>
      <c r="M50" s="90">
        <f t="shared" si="4"/>
        <v>0</v>
      </c>
      <c r="N50" s="57"/>
      <c r="O50" s="58"/>
      <c r="P50" s="91">
        <f t="shared" si="5"/>
        <v>0</v>
      </c>
      <c r="Q50" s="10"/>
      <c r="R50" s="10"/>
      <c r="S50" s="10"/>
      <c r="T50" s="10"/>
      <c r="U50" s="93">
        <f t="shared" si="6"/>
        <v>0</v>
      </c>
      <c r="V50" s="90">
        <f t="shared" si="7"/>
        <v>0</v>
      </c>
    </row>
    <row r="51" spans="1:22" s="3" customFormat="1" ht="17.100000000000001" customHeight="1" x14ac:dyDescent="0.25">
      <c r="A51" s="26">
        <v>46</v>
      </c>
      <c r="B51" s="152"/>
      <c r="C51" s="153"/>
      <c r="D51" s="4"/>
      <c r="E51" s="5"/>
      <c r="F51" s="37">
        <f t="shared" si="8"/>
        <v>1</v>
      </c>
      <c r="G51" s="94">
        <f t="shared" si="2"/>
        <v>0</v>
      </c>
      <c r="H51" s="94">
        <f t="shared" si="3"/>
        <v>0</v>
      </c>
      <c r="I51" s="38"/>
      <c r="J51" s="15"/>
      <c r="K51" s="88">
        <f>IF(J51=0,0,VLOOKUP(J51,CODES!$C$6:$D$12,2,FALSE))</f>
        <v>0</v>
      </c>
      <c r="L51" s="88">
        <f>IF(I51=0,0,ROUND(VLOOKUP(I51,CODES!$G$5:$H$38,2,FALSE)*G51,0)+ROUND(VLOOKUP(I51,CODES!$G$5:$H$38,2,FALSE)*H51/30,0))</f>
        <v>0</v>
      </c>
      <c r="M51" s="90">
        <f t="shared" si="4"/>
        <v>0</v>
      </c>
      <c r="N51" s="57"/>
      <c r="O51" s="58"/>
      <c r="P51" s="91">
        <f t="shared" si="5"/>
        <v>0</v>
      </c>
      <c r="Q51" s="10"/>
      <c r="R51" s="10"/>
      <c r="S51" s="10"/>
      <c r="T51" s="10"/>
      <c r="U51" s="93">
        <f t="shared" si="6"/>
        <v>0</v>
      </c>
      <c r="V51" s="90">
        <f t="shared" si="7"/>
        <v>0</v>
      </c>
    </row>
    <row r="52" spans="1:22" s="3" customFormat="1" ht="17.100000000000001" customHeight="1" x14ac:dyDescent="0.25">
      <c r="A52" s="26">
        <v>47</v>
      </c>
      <c r="B52" s="152"/>
      <c r="C52" s="153"/>
      <c r="D52" s="4"/>
      <c r="E52" s="5"/>
      <c r="F52" s="37">
        <f t="shared" si="8"/>
        <v>1</v>
      </c>
      <c r="G52" s="94">
        <f t="shared" si="2"/>
        <v>0</v>
      </c>
      <c r="H52" s="94">
        <f t="shared" si="3"/>
        <v>0</v>
      </c>
      <c r="I52" s="38"/>
      <c r="J52" s="15"/>
      <c r="K52" s="88">
        <f>IF(J52=0,0,VLOOKUP(J52,CODES!$C$6:$D$12,2,FALSE))</f>
        <v>0</v>
      </c>
      <c r="L52" s="88">
        <f>IF(I52=0,0,ROUND(VLOOKUP(I52,CODES!$G$5:$H$38,2,FALSE)*G52,0)+ROUND(VLOOKUP(I52,CODES!$G$5:$H$38,2,FALSE)*H52/30,0))</f>
        <v>0</v>
      </c>
      <c r="M52" s="90">
        <f t="shared" si="4"/>
        <v>0</v>
      </c>
      <c r="N52" s="57"/>
      <c r="O52" s="58"/>
      <c r="P52" s="91">
        <f t="shared" si="5"/>
        <v>0</v>
      </c>
      <c r="Q52" s="10"/>
      <c r="R52" s="10"/>
      <c r="S52" s="10"/>
      <c r="T52" s="10"/>
      <c r="U52" s="93">
        <f t="shared" si="6"/>
        <v>0</v>
      </c>
      <c r="V52" s="90">
        <f t="shared" si="7"/>
        <v>0</v>
      </c>
    </row>
    <row r="53" spans="1:22" s="3" customFormat="1" ht="17.100000000000001" customHeight="1" x14ac:dyDescent="0.25">
      <c r="A53" s="26">
        <v>48</v>
      </c>
      <c r="B53" s="152"/>
      <c r="C53" s="153"/>
      <c r="D53" s="4"/>
      <c r="E53" s="5"/>
      <c r="F53" s="37">
        <f t="shared" si="8"/>
        <v>1</v>
      </c>
      <c r="G53" s="94">
        <f t="shared" si="2"/>
        <v>0</v>
      </c>
      <c r="H53" s="94">
        <f t="shared" si="3"/>
        <v>0</v>
      </c>
      <c r="I53" s="38"/>
      <c r="J53" s="15"/>
      <c r="K53" s="88">
        <f>IF(J53=0,0,VLOOKUP(J53,CODES!$C$6:$D$12,2,FALSE))</f>
        <v>0</v>
      </c>
      <c r="L53" s="88">
        <f>IF(I53=0,0,ROUND(VLOOKUP(I53,CODES!$G$5:$H$38,2,FALSE)*G53,0)+ROUND(VLOOKUP(I53,CODES!$G$5:$H$38,2,FALSE)*H53/30,0))</f>
        <v>0</v>
      </c>
      <c r="M53" s="90">
        <f t="shared" si="4"/>
        <v>0</v>
      </c>
      <c r="N53" s="57"/>
      <c r="O53" s="58"/>
      <c r="P53" s="91">
        <f t="shared" si="5"/>
        <v>0</v>
      </c>
      <c r="Q53" s="10"/>
      <c r="R53" s="10"/>
      <c r="S53" s="10"/>
      <c r="T53" s="10"/>
      <c r="U53" s="93">
        <f t="shared" si="6"/>
        <v>0</v>
      </c>
      <c r="V53" s="90">
        <f t="shared" si="7"/>
        <v>0</v>
      </c>
    </row>
    <row r="54" spans="1:22" s="3" customFormat="1" ht="17.100000000000001" customHeight="1" x14ac:dyDescent="0.25">
      <c r="A54" s="26">
        <v>49</v>
      </c>
      <c r="B54" s="152"/>
      <c r="C54" s="153"/>
      <c r="D54" s="4"/>
      <c r="E54" s="5"/>
      <c r="F54" s="37">
        <f t="shared" si="8"/>
        <v>1</v>
      </c>
      <c r="G54" s="94">
        <f t="shared" si="2"/>
        <v>0</v>
      </c>
      <c r="H54" s="94">
        <f t="shared" si="3"/>
        <v>0</v>
      </c>
      <c r="I54" s="38"/>
      <c r="J54" s="15"/>
      <c r="K54" s="88">
        <f>IF(J54=0,0,VLOOKUP(J54,CODES!$C$6:$D$12,2,FALSE))</f>
        <v>0</v>
      </c>
      <c r="L54" s="88">
        <f>IF(I54=0,0,ROUND(VLOOKUP(I54,CODES!$G$5:$H$38,2,FALSE)*G54,0)+ROUND(VLOOKUP(I54,CODES!$G$5:$H$38,2,FALSE)*H54/30,0))</f>
        <v>0</v>
      </c>
      <c r="M54" s="90">
        <f t="shared" si="4"/>
        <v>0</v>
      </c>
      <c r="N54" s="57"/>
      <c r="O54" s="58"/>
      <c r="P54" s="91">
        <f t="shared" si="5"/>
        <v>0</v>
      </c>
      <c r="Q54" s="10"/>
      <c r="R54" s="10"/>
      <c r="S54" s="10"/>
      <c r="T54" s="10"/>
      <c r="U54" s="93">
        <f t="shared" si="6"/>
        <v>0</v>
      </c>
      <c r="V54" s="90">
        <f t="shared" si="7"/>
        <v>0</v>
      </c>
    </row>
    <row r="55" spans="1:22" s="3" customFormat="1" ht="17.100000000000001" customHeight="1" x14ac:dyDescent="0.25">
      <c r="A55" s="26">
        <v>50</v>
      </c>
      <c r="B55" s="152"/>
      <c r="C55" s="153"/>
      <c r="D55" s="4"/>
      <c r="E55" s="5"/>
      <c r="F55" s="37">
        <f t="shared" si="8"/>
        <v>1</v>
      </c>
      <c r="G55" s="94">
        <f t="shared" si="2"/>
        <v>0</v>
      </c>
      <c r="H55" s="94">
        <f t="shared" si="3"/>
        <v>0</v>
      </c>
      <c r="I55" s="38"/>
      <c r="J55" s="15"/>
      <c r="K55" s="88">
        <f>IF(J55=0,0,VLOOKUP(J55,CODES!$C$6:$D$12,2,FALSE))</f>
        <v>0</v>
      </c>
      <c r="L55" s="88">
        <f>IF(I55=0,0,ROUND(VLOOKUP(I55,CODES!$G$5:$H$38,2,FALSE)*G55,0)+ROUND(VLOOKUP(I55,CODES!$G$5:$H$38,2,FALSE)*H55/30,0))</f>
        <v>0</v>
      </c>
      <c r="M55" s="90">
        <f t="shared" si="4"/>
        <v>0</v>
      </c>
      <c r="N55" s="57"/>
      <c r="O55" s="58"/>
      <c r="P55" s="91">
        <f t="shared" si="5"/>
        <v>0</v>
      </c>
      <c r="Q55" s="10"/>
      <c r="R55" s="10"/>
      <c r="S55" s="10"/>
      <c r="T55" s="10"/>
      <c r="U55" s="93">
        <f t="shared" si="6"/>
        <v>0</v>
      </c>
      <c r="V55" s="90">
        <f t="shared" si="7"/>
        <v>0</v>
      </c>
    </row>
    <row r="56" spans="1:22" s="3" customFormat="1" ht="17.100000000000001" customHeight="1" x14ac:dyDescent="0.25">
      <c r="A56" s="26">
        <v>51</v>
      </c>
      <c r="B56" s="152"/>
      <c r="C56" s="153"/>
      <c r="D56" s="4"/>
      <c r="E56" s="5"/>
      <c r="F56" s="37">
        <f t="shared" si="8"/>
        <v>1</v>
      </c>
      <c r="G56" s="94">
        <f t="shared" si="2"/>
        <v>0</v>
      </c>
      <c r="H56" s="94">
        <f t="shared" si="3"/>
        <v>0</v>
      </c>
      <c r="I56" s="38"/>
      <c r="J56" s="15"/>
      <c r="K56" s="88">
        <f>IF(J56=0,0,VLOOKUP(J56,CODES!$C$6:$D$12,2,FALSE))</f>
        <v>0</v>
      </c>
      <c r="L56" s="88">
        <f>IF(I56=0,0,ROUND(VLOOKUP(I56,CODES!$G$5:$H$38,2,FALSE)*G56,0)+ROUND(VLOOKUP(I56,CODES!$G$5:$H$38,2,FALSE)*H56/30,0))</f>
        <v>0</v>
      </c>
      <c r="M56" s="90">
        <f t="shared" si="4"/>
        <v>0</v>
      </c>
      <c r="N56" s="57"/>
      <c r="O56" s="58"/>
      <c r="P56" s="91">
        <f t="shared" si="5"/>
        <v>0</v>
      </c>
      <c r="Q56" s="10"/>
      <c r="R56" s="10"/>
      <c r="S56" s="10"/>
      <c r="T56" s="10"/>
      <c r="U56" s="93">
        <f t="shared" si="6"/>
        <v>0</v>
      </c>
      <c r="V56" s="90">
        <f t="shared" si="7"/>
        <v>0</v>
      </c>
    </row>
    <row r="57" spans="1:22" s="3" customFormat="1" ht="17.100000000000001" customHeight="1" x14ac:dyDescent="0.25">
      <c r="A57" s="26">
        <v>52</v>
      </c>
      <c r="B57" s="152"/>
      <c r="C57" s="153"/>
      <c r="D57" s="4"/>
      <c r="E57" s="5"/>
      <c r="F57" s="37">
        <f t="shared" si="8"/>
        <v>1</v>
      </c>
      <c r="G57" s="94">
        <f t="shared" si="2"/>
        <v>0</v>
      </c>
      <c r="H57" s="94">
        <f t="shared" si="3"/>
        <v>0</v>
      </c>
      <c r="I57" s="38"/>
      <c r="J57" s="15"/>
      <c r="K57" s="88">
        <f>IF(J57=0,0,VLOOKUP(J57,CODES!$C$6:$D$12,2,FALSE))</f>
        <v>0</v>
      </c>
      <c r="L57" s="88">
        <f>IF(I57=0,0,ROUND(VLOOKUP(I57,CODES!$G$5:$H$38,2,FALSE)*G57,0)+ROUND(VLOOKUP(I57,CODES!$G$5:$H$38,2,FALSE)*H57/30,0))</f>
        <v>0</v>
      </c>
      <c r="M57" s="90">
        <f t="shared" si="4"/>
        <v>0</v>
      </c>
      <c r="N57" s="57"/>
      <c r="O57" s="58"/>
      <c r="P57" s="91">
        <f t="shared" si="5"/>
        <v>0</v>
      </c>
      <c r="Q57" s="10"/>
      <c r="R57" s="10"/>
      <c r="S57" s="10"/>
      <c r="T57" s="10"/>
      <c r="U57" s="93">
        <f t="shared" si="6"/>
        <v>0</v>
      </c>
      <c r="V57" s="90">
        <f t="shared" si="7"/>
        <v>0</v>
      </c>
    </row>
    <row r="58" spans="1:22" s="3" customFormat="1" ht="17.100000000000001" customHeight="1" x14ac:dyDescent="0.25">
      <c r="A58" s="26">
        <v>53</v>
      </c>
      <c r="B58" s="152"/>
      <c r="C58" s="153"/>
      <c r="D58" s="4"/>
      <c r="E58" s="5"/>
      <c r="F58" s="37">
        <f t="shared" si="8"/>
        <v>1</v>
      </c>
      <c r="G58" s="94">
        <f t="shared" si="2"/>
        <v>0</v>
      </c>
      <c r="H58" s="94">
        <f t="shared" si="3"/>
        <v>0</v>
      </c>
      <c r="I58" s="38"/>
      <c r="J58" s="15"/>
      <c r="K58" s="88">
        <f>IF(J58=0,0,VLOOKUP(J58,CODES!$C$6:$D$12,2,FALSE))</f>
        <v>0</v>
      </c>
      <c r="L58" s="88">
        <f>IF(I58=0,0,ROUND(VLOOKUP(I58,CODES!$G$5:$H$38,2,FALSE)*G58,0)+ROUND(VLOOKUP(I58,CODES!$G$5:$H$38,2,FALSE)*H58/30,0))</f>
        <v>0</v>
      </c>
      <c r="M58" s="90">
        <f t="shared" si="4"/>
        <v>0</v>
      </c>
      <c r="N58" s="57"/>
      <c r="O58" s="58"/>
      <c r="P58" s="91">
        <f t="shared" si="5"/>
        <v>0</v>
      </c>
      <c r="Q58" s="10"/>
      <c r="R58" s="10"/>
      <c r="S58" s="10"/>
      <c r="T58" s="10"/>
      <c r="U58" s="93">
        <f t="shared" si="6"/>
        <v>0</v>
      </c>
      <c r="V58" s="90">
        <f t="shared" si="7"/>
        <v>0</v>
      </c>
    </row>
    <row r="59" spans="1:22" s="3" customFormat="1" ht="17.100000000000001" customHeight="1" x14ac:dyDescent="0.25">
      <c r="A59" s="26">
        <v>54</v>
      </c>
      <c r="B59" s="152"/>
      <c r="C59" s="153"/>
      <c r="D59" s="4"/>
      <c r="E59" s="5"/>
      <c r="F59" s="37">
        <f t="shared" si="8"/>
        <v>1</v>
      </c>
      <c r="G59" s="94">
        <f t="shared" si="2"/>
        <v>0</v>
      </c>
      <c r="H59" s="94">
        <f t="shared" si="3"/>
        <v>0</v>
      </c>
      <c r="I59" s="38"/>
      <c r="J59" s="15"/>
      <c r="K59" s="88">
        <f>IF(J59=0,0,VLOOKUP(J59,CODES!$C$6:$D$12,2,FALSE))</f>
        <v>0</v>
      </c>
      <c r="L59" s="88">
        <f>IF(I59=0,0,ROUND(VLOOKUP(I59,CODES!$G$5:$H$38,2,FALSE)*G59,0)+ROUND(VLOOKUP(I59,CODES!$G$5:$H$38,2,FALSE)*H59/30,0))</f>
        <v>0</v>
      </c>
      <c r="M59" s="90">
        <f t="shared" si="4"/>
        <v>0</v>
      </c>
      <c r="N59" s="57"/>
      <c r="O59" s="58"/>
      <c r="P59" s="91">
        <f t="shared" si="5"/>
        <v>0</v>
      </c>
      <c r="Q59" s="10"/>
      <c r="R59" s="10"/>
      <c r="S59" s="10"/>
      <c r="T59" s="10"/>
      <c r="U59" s="93">
        <f t="shared" si="6"/>
        <v>0</v>
      </c>
      <c r="V59" s="90">
        <f t="shared" si="7"/>
        <v>0</v>
      </c>
    </row>
    <row r="60" spans="1:22" s="3" customFormat="1" ht="17.100000000000001" customHeight="1" x14ac:dyDescent="0.25">
      <c r="A60" s="26">
        <v>55</v>
      </c>
      <c r="B60" s="152"/>
      <c r="C60" s="153"/>
      <c r="D60" s="4"/>
      <c r="E60" s="5"/>
      <c r="F60" s="37">
        <f t="shared" si="8"/>
        <v>1</v>
      </c>
      <c r="G60" s="94">
        <f t="shared" si="2"/>
        <v>0</v>
      </c>
      <c r="H60" s="94">
        <f t="shared" si="3"/>
        <v>0</v>
      </c>
      <c r="I60" s="38"/>
      <c r="J60" s="15"/>
      <c r="K60" s="88">
        <f>IF(J60=0,0,VLOOKUP(J60,CODES!$C$6:$D$12,2,FALSE))</f>
        <v>0</v>
      </c>
      <c r="L60" s="88">
        <f>IF(I60=0,0,ROUND(VLOOKUP(I60,CODES!$G$5:$H$38,2,FALSE)*G60,0)+ROUND(VLOOKUP(I60,CODES!$G$5:$H$38,2,FALSE)*H60/30,0))</f>
        <v>0</v>
      </c>
      <c r="M60" s="90">
        <f t="shared" si="4"/>
        <v>0</v>
      </c>
      <c r="N60" s="57"/>
      <c r="O60" s="58"/>
      <c r="P60" s="91">
        <f t="shared" si="5"/>
        <v>0</v>
      </c>
      <c r="Q60" s="10"/>
      <c r="R60" s="10"/>
      <c r="S60" s="10"/>
      <c r="T60" s="10"/>
      <c r="U60" s="93">
        <f t="shared" si="6"/>
        <v>0</v>
      </c>
      <c r="V60" s="90">
        <f t="shared" si="7"/>
        <v>0</v>
      </c>
    </row>
    <row r="61" spans="1:22" s="63" customFormat="1" ht="17.100000000000001" customHeight="1" x14ac:dyDescent="0.25">
      <c r="A61" s="74"/>
      <c r="B61" s="150" t="s">
        <v>35</v>
      </c>
      <c r="C61" s="151"/>
      <c r="D61" s="75"/>
      <c r="E61" s="75"/>
      <c r="F61" s="75"/>
      <c r="G61" s="76">
        <f>SUM(G6:G60)</f>
        <v>0</v>
      </c>
      <c r="H61" s="76">
        <f>SUM(H6:H60)</f>
        <v>0</v>
      </c>
      <c r="I61" s="75"/>
      <c r="J61" s="75"/>
      <c r="K61" s="62">
        <f>SUM(K6:K60)</f>
        <v>0</v>
      </c>
      <c r="L61" s="62">
        <f>SUM(L6:L60)</f>
        <v>0</v>
      </c>
      <c r="M61" s="62">
        <f>SUM(K61:L61)</f>
        <v>0</v>
      </c>
      <c r="N61" s="62">
        <f t="shared" ref="N61:V61" si="9">SUM(N6:N60)</f>
        <v>0</v>
      </c>
      <c r="O61" s="62">
        <f t="shared" si="9"/>
        <v>0</v>
      </c>
      <c r="P61" s="62">
        <f t="shared" si="9"/>
        <v>0</v>
      </c>
      <c r="Q61" s="62">
        <f t="shared" si="9"/>
        <v>0</v>
      </c>
      <c r="R61" s="62">
        <f t="shared" si="9"/>
        <v>0</v>
      </c>
      <c r="S61" s="62">
        <f t="shared" si="9"/>
        <v>0</v>
      </c>
      <c r="T61" s="62">
        <f t="shared" si="9"/>
        <v>0</v>
      </c>
      <c r="U61" s="62">
        <f t="shared" si="9"/>
        <v>0</v>
      </c>
      <c r="V61" s="62">
        <f t="shared" si="9"/>
        <v>0</v>
      </c>
    </row>
    <row r="62" spans="1:22" x14ac:dyDescent="0.25">
      <c r="N62" s="2"/>
      <c r="O62" s="2"/>
      <c r="P62" s="2"/>
      <c r="Q62" s="2"/>
      <c r="R62" s="2"/>
      <c r="S62" s="2"/>
      <c r="T62" s="2"/>
      <c r="U62" s="2"/>
    </row>
    <row r="63" spans="1:22" x14ac:dyDescent="0.25">
      <c r="N63" s="3"/>
      <c r="O63" s="3"/>
      <c r="P63" s="3"/>
      <c r="Q63" s="3"/>
      <c r="R63" s="3"/>
      <c r="S63" s="3"/>
      <c r="T63" s="3"/>
      <c r="U63" s="3"/>
    </row>
    <row r="64" spans="1:22" x14ac:dyDescent="0.25">
      <c r="N64" s="3"/>
      <c r="O64" s="3"/>
      <c r="P64" s="3"/>
      <c r="Q64" s="3"/>
      <c r="R64" s="3"/>
      <c r="S64" s="3"/>
      <c r="T64" s="3"/>
      <c r="U64" s="3"/>
    </row>
    <row r="65" spans="14:21" x14ac:dyDescent="0.25">
      <c r="N65" s="3"/>
      <c r="O65" s="3"/>
      <c r="P65" s="3"/>
      <c r="Q65" s="3"/>
      <c r="R65" s="3"/>
      <c r="S65" s="3"/>
      <c r="T65" s="3"/>
      <c r="U65" s="3"/>
    </row>
    <row r="66" spans="14:21" x14ac:dyDescent="0.25">
      <c r="N66" s="3"/>
      <c r="O66" s="3"/>
      <c r="P66" s="3"/>
      <c r="Q66" s="3"/>
      <c r="R66" s="3"/>
      <c r="S66" s="3"/>
      <c r="T66" s="3"/>
      <c r="U66" s="3"/>
    </row>
    <row r="67" spans="14:21" x14ac:dyDescent="0.25">
      <c r="N67" s="3"/>
      <c r="O67" s="3"/>
      <c r="P67" s="3"/>
      <c r="Q67" s="3"/>
      <c r="R67" s="3"/>
      <c r="S67" s="3"/>
      <c r="T67" s="3"/>
      <c r="U67" s="3"/>
    </row>
    <row r="68" spans="14:21" x14ac:dyDescent="0.25">
      <c r="N68" s="3"/>
      <c r="O68" s="3"/>
      <c r="P68" s="3"/>
      <c r="Q68" s="3"/>
      <c r="R68" s="3"/>
      <c r="S68" s="3"/>
      <c r="T68" s="3"/>
      <c r="U68" s="3"/>
    </row>
    <row r="69" spans="14:21" x14ac:dyDescent="0.25">
      <c r="N69" s="3"/>
      <c r="O69" s="3"/>
      <c r="P69" s="3"/>
      <c r="Q69" s="3"/>
      <c r="R69" s="3"/>
      <c r="S69" s="3"/>
      <c r="T69" s="3"/>
      <c r="U69" s="3"/>
    </row>
    <row r="70" spans="14:21" ht="15.75" x14ac:dyDescent="0.25">
      <c r="N70" s="6"/>
      <c r="O70" s="6"/>
      <c r="P70" s="6"/>
      <c r="Q70" s="6"/>
      <c r="R70" s="6"/>
      <c r="S70" s="6"/>
      <c r="T70" s="6"/>
      <c r="U70" s="6"/>
    </row>
  </sheetData>
  <sheetProtection password="CE55" sheet="1" objects="1" scenarios="1"/>
  <dataConsolidate/>
  <mergeCells count="65">
    <mergeCell ref="B58:C58"/>
    <mergeCell ref="B59:C59"/>
    <mergeCell ref="N4:P4"/>
    <mergeCell ref="Q4:V4"/>
    <mergeCell ref="B53:C53"/>
    <mergeCell ref="B54:C54"/>
    <mergeCell ref="B55:C55"/>
    <mergeCell ref="B56:C56"/>
    <mergeCell ref="B57:C57"/>
    <mergeCell ref="B48:C48"/>
    <mergeCell ref="B49:C49"/>
    <mergeCell ref="B50:C50"/>
    <mergeCell ref="B51:C51"/>
    <mergeCell ref="B52:C52"/>
    <mergeCell ref="B43:C43"/>
    <mergeCell ref="B44:C44"/>
    <mergeCell ref="B36:C36"/>
    <mergeCell ref="B37:C37"/>
    <mergeCell ref="B45:C45"/>
    <mergeCell ref="B46:C46"/>
    <mergeCell ref="B47:C47"/>
    <mergeCell ref="B38:C38"/>
    <mergeCell ref="B39:C39"/>
    <mergeCell ref="B40:C40"/>
    <mergeCell ref="B41:C41"/>
    <mergeCell ref="B42:C42"/>
    <mergeCell ref="B4:C5"/>
    <mergeCell ref="B30:C30"/>
    <mergeCell ref="B31:C31"/>
    <mergeCell ref="B32:C32"/>
    <mergeCell ref="B27:C27"/>
    <mergeCell ref="B28:C28"/>
    <mergeCell ref="B29:C29"/>
    <mergeCell ref="A1:V1"/>
    <mergeCell ref="B20:C20"/>
    <mergeCell ref="K4:M4"/>
    <mergeCell ref="B19:C19"/>
    <mergeCell ref="B14:C14"/>
    <mergeCell ref="B15:C15"/>
    <mergeCell ref="B16:C16"/>
    <mergeCell ref="B17:C17"/>
    <mergeCell ref="B9:C9"/>
    <mergeCell ref="B10:C10"/>
    <mergeCell ref="B11:C11"/>
    <mergeCell ref="B12:C12"/>
    <mergeCell ref="A4:A5"/>
    <mergeCell ref="J4:J5"/>
    <mergeCell ref="I4:I5"/>
    <mergeCell ref="D4:H4"/>
    <mergeCell ref="B61:C61"/>
    <mergeCell ref="B8:C8"/>
    <mergeCell ref="B18:C18"/>
    <mergeCell ref="B6:C6"/>
    <mergeCell ref="B7:C7"/>
    <mergeCell ref="B21:C21"/>
    <mergeCell ref="B22:C22"/>
    <mergeCell ref="B23:C23"/>
    <mergeCell ref="B24:C24"/>
    <mergeCell ref="B60:C60"/>
    <mergeCell ref="B13:C13"/>
    <mergeCell ref="B25:C25"/>
    <mergeCell ref="B26:C26"/>
    <mergeCell ref="B33:C33"/>
    <mergeCell ref="B34:C34"/>
    <mergeCell ref="B35:C35"/>
  </mergeCells>
  <conditionalFormatting sqref="O6:O60">
    <cfRule type="cellIs" dxfId="13" priority="1" operator="greaterThan">
      <formula>L6</formula>
    </cfRule>
    <cfRule type="cellIs" dxfId="12" priority="2" operator="greaterThan">
      <formula>"N6"</formula>
    </cfRule>
  </conditionalFormatting>
  <conditionalFormatting sqref="N6:N60">
    <cfRule type="cellIs" dxfId="11" priority="3" operator="greaterThan">
      <formula>K6</formula>
    </cfRule>
  </conditionalFormatting>
  <printOptions horizontalCentered="1"/>
  <pageMargins left="0.11811023622047245" right="0.11811023622047245" top="0.74803149606299213" bottom="0.74803149606299213" header="0.31496062992125984" footer="0.31496062992125984"/>
  <pageSetup paperSize="9" scale="65" fitToHeight="0" orientation="landscape" r:id="rId1"/>
  <headerFooter>
    <oddFooter>&amp;C&amp;P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CODES!$C$6:$C$12</xm:f>
          </x14:formula1>
          <xm:sqref>J6:J60</xm:sqref>
        </x14:dataValidation>
        <x14:dataValidation type="list" allowBlank="1" showInputMessage="1" showErrorMessage="1">
          <x14:formula1>
            <xm:f>CODES!$G$5:$G$38</xm:f>
          </x14:formula1>
          <xm:sqref>I6:I60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zoomScaleNormal="100" workbookViewId="0">
      <selection activeCell="M7" sqref="M7"/>
    </sheetView>
  </sheetViews>
  <sheetFormatPr defaultRowHeight="15" x14ac:dyDescent="0.25"/>
  <cols>
    <col min="1" max="1" width="6" style="1" customWidth="1"/>
    <col min="2" max="2" width="23.28515625" customWidth="1"/>
    <col min="3" max="3" width="12.140625" customWidth="1"/>
    <col min="4" max="5" width="10.140625" style="1" bestFit="1" customWidth="1"/>
    <col min="6" max="6" width="10.42578125" style="1" hidden="1" customWidth="1"/>
    <col min="7" max="7" width="7" style="1" bestFit="1" customWidth="1"/>
    <col min="8" max="8" width="5" style="1" bestFit="1" customWidth="1"/>
    <col min="9" max="9" width="8" style="1" bestFit="1" customWidth="1"/>
    <col min="10" max="10" width="13.28515625" style="1" bestFit="1" customWidth="1"/>
    <col min="11" max="11" width="9.140625" style="1" bestFit="1" customWidth="1"/>
    <col min="12" max="12" width="9.85546875" bestFit="1" customWidth="1"/>
    <col min="13" max="13" width="9.85546875" customWidth="1"/>
    <col min="14" max="14" width="9.7109375" customWidth="1"/>
    <col min="15" max="16" width="9.85546875" customWidth="1"/>
    <col min="17" max="20" width="9.85546875" bestFit="1" customWidth="1"/>
    <col min="21" max="22" width="9.85546875" customWidth="1"/>
  </cols>
  <sheetData>
    <row r="1" spans="1:22" ht="55.5" customHeight="1" x14ac:dyDescent="0.4">
      <c r="A1" s="154" t="s">
        <v>145</v>
      </c>
      <c r="B1" s="154"/>
      <c r="C1" s="154"/>
      <c r="D1" s="154"/>
      <c r="E1" s="154"/>
      <c r="F1" s="154"/>
      <c r="G1" s="154"/>
      <c r="H1" s="154"/>
      <c r="I1" s="154"/>
      <c r="J1" s="154"/>
      <c r="K1" s="154"/>
      <c r="L1" s="154"/>
      <c r="M1" s="154"/>
      <c r="N1" s="154"/>
      <c r="O1" s="154"/>
      <c r="P1" s="154"/>
      <c r="Q1" s="154"/>
      <c r="R1" s="154"/>
      <c r="S1" s="154"/>
      <c r="T1" s="154"/>
      <c r="U1" s="154"/>
      <c r="V1" s="154"/>
    </row>
    <row r="2" spans="1:22" x14ac:dyDescent="0.25">
      <c r="A2"/>
      <c r="D2"/>
      <c r="E2"/>
      <c r="F2"/>
      <c r="G2"/>
      <c r="H2"/>
      <c r="I2"/>
      <c r="J2"/>
      <c r="K2"/>
    </row>
    <row r="4" spans="1:22" s="14" customFormat="1" ht="54" customHeight="1" x14ac:dyDescent="0.25">
      <c r="A4" s="156"/>
      <c r="B4" s="161" t="s">
        <v>57</v>
      </c>
      <c r="C4" s="161"/>
      <c r="D4" s="158" t="s">
        <v>122</v>
      </c>
      <c r="E4" s="159"/>
      <c r="F4" s="159"/>
      <c r="G4" s="159"/>
      <c r="H4" s="160"/>
      <c r="I4" s="157" t="s">
        <v>2</v>
      </c>
      <c r="J4" s="157" t="s">
        <v>38</v>
      </c>
      <c r="K4" s="155" t="s">
        <v>100</v>
      </c>
      <c r="L4" s="155"/>
      <c r="M4" s="155"/>
      <c r="N4" s="162" t="s">
        <v>119</v>
      </c>
      <c r="O4" s="163"/>
      <c r="P4" s="164"/>
      <c r="Q4" s="165" t="s">
        <v>55</v>
      </c>
      <c r="R4" s="166"/>
      <c r="S4" s="166"/>
      <c r="T4" s="166"/>
      <c r="U4" s="166"/>
      <c r="V4" s="167"/>
    </row>
    <row r="5" spans="1:22" s="2" customFormat="1" ht="63.75" x14ac:dyDescent="0.25">
      <c r="A5" s="156"/>
      <c r="B5" s="161"/>
      <c r="C5" s="161"/>
      <c r="D5" s="79" t="s">
        <v>0</v>
      </c>
      <c r="E5" s="80" t="s">
        <v>1</v>
      </c>
      <c r="F5" s="77" t="s">
        <v>50</v>
      </c>
      <c r="G5" s="78" t="s">
        <v>121</v>
      </c>
      <c r="H5" s="81" t="s">
        <v>120</v>
      </c>
      <c r="I5" s="157"/>
      <c r="J5" s="157"/>
      <c r="K5" s="83" t="s">
        <v>125</v>
      </c>
      <c r="L5" s="83" t="s">
        <v>126</v>
      </c>
      <c r="M5" s="83" t="s">
        <v>94</v>
      </c>
      <c r="N5" s="64" t="s">
        <v>114</v>
      </c>
      <c r="O5" s="64" t="s">
        <v>104</v>
      </c>
      <c r="P5" s="73" t="s">
        <v>115</v>
      </c>
      <c r="Q5" s="64" t="s">
        <v>116</v>
      </c>
      <c r="R5" s="64" t="s">
        <v>117</v>
      </c>
      <c r="S5" s="64" t="s">
        <v>108</v>
      </c>
      <c r="T5" s="64" t="s">
        <v>109</v>
      </c>
      <c r="U5" s="65" t="s">
        <v>118</v>
      </c>
      <c r="V5" s="123" t="s">
        <v>111</v>
      </c>
    </row>
    <row r="6" spans="1:22" s="3" customFormat="1" ht="17.100000000000001" customHeight="1" x14ac:dyDescent="0.25">
      <c r="A6" s="26">
        <v>1</v>
      </c>
      <c r="B6" s="152"/>
      <c r="C6" s="153"/>
      <c r="D6" s="4"/>
      <c r="E6" s="5"/>
      <c r="F6" s="37">
        <f>(YEAR(E6)-YEAR(D6))* 360 + (MONTH(E6)-MONTH(D6)) * 30 + ( IF( DAY(E6)=31,30,DAY(E6)) - IF( DAY(D6)=31,30,DAY(D6)) ) + 1</f>
        <v>1</v>
      </c>
      <c r="G6" s="94">
        <f>ROUNDDOWN(F6/30,0)</f>
        <v>0</v>
      </c>
      <c r="H6" s="94">
        <f>IF(G6=0,0,F6-G6*30)</f>
        <v>0</v>
      </c>
      <c r="I6" s="9"/>
      <c r="J6" s="15"/>
      <c r="K6" s="88">
        <f>IF(J6=0,0,VLOOKUP(J6,CODES!$C$6:$D$12,2,FALSE))</f>
        <v>0</v>
      </c>
      <c r="L6" s="88">
        <f>IF(I6=0,0,ROUND(VLOOKUP(I6,CODES!$G$5:$H$38,2,FALSE)*G6,0)+ROUND(VLOOKUP(I6,CODES!$G$5:$H$38,2,FALSE)*H6/30,0))</f>
        <v>0</v>
      </c>
      <c r="M6" s="90">
        <f>K6+L6</f>
        <v>0</v>
      </c>
      <c r="N6" s="57"/>
      <c r="O6" s="58"/>
      <c r="P6" s="91">
        <f>N6+O6</f>
        <v>0</v>
      </c>
      <c r="Q6" s="10"/>
      <c r="R6" s="10"/>
      <c r="S6" s="10"/>
      <c r="T6" s="10"/>
      <c r="U6" s="93">
        <f>SUM(Q6:T6)</f>
        <v>0</v>
      </c>
      <c r="V6" s="90">
        <f>P6-U6</f>
        <v>0</v>
      </c>
    </row>
    <row r="7" spans="1:22" s="3" customFormat="1" ht="17.100000000000001" customHeight="1" x14ac:dyDescent="0.25">
      <c r="A7" s="26">
        <v>2</v>
      </c>
      <c r="B7" s="152"/>
      <c r="C7" s="153"/>
      <c r="D7" s="4"/>
      <c r="E7" s="5"/>
      <c r="F7" s="37">
        <f t="shared" ref="F7:F24" si="0">(YEAR(E7)-YEAR(D7))* 360 + (MONTH(E7)-MONTH(D7)) * 30 + ( IF( DAY(E7)=31,30,DAY(E7)) - IF( DAY(D7)=31,30,DAY(D7)) ) + 1</f>
        <v>1</v>
      </c>
      <c r="G7" s="94">
        <f t="shared" ref="G7:G55" si="1">ROUNDDOWN(F7/30,0)</f>
        <v>0</v>
      </c>
      <c r="H7" s="94">
        <f t="shared" ref="H7:H55" si="2">IF(G7=0,0,F7-G7*30)</f>
        <v>0</v>
      </c>
      <c r="I7" s="9"/>
      <c r="J7" s="15"/>
      <c r="K7" s="88">
        <f>IF(J7=0,0,VLOOKUP(J7,CODES!$C$6:$D$12,2,FALSE))</f>
        <v>0</v>
      </c>
      <c r="L7" s="88">
        <f>IF(I7=0,0,ROUND(VLOOKUP(I7,CODES!$G$5:$H$38,2,FALSE)*G7,0)+ROUND(VLOOKUP(I7,CODES!$G$5:$H$38,2,FALSE)*H7/30,0))</f>
        <v>0</v>
      </c>
      <c r="M7" s="90">
        <f t="shared" ref="M7:M55" si="3">K7+L7</f>
        <v>0</v>
      </c>
      <c r="N7" s="57"/>
      <c r="O7" s="58"/>
      <c r="P7" s="91">
        <f t="shared" ref="P7:P55" si="4">N7+O7</f>
        <v>0</v>
      </c>
      <c r="Q7" s="10"/>
      <c r="R7" s="10"/>
      <c r="S7" s="10"/>
      <c r="T7" s="10"/>
      <c r="U7" s="93">
        <f t="shared" ref="U7:U55" si="5">SUM(Q7:T7)</f>
        <v>0</v>
      </c>
      <c r="V7" s="90">
        <f t="shared" ref="V7:V55" si="6">P7-U7</f>
        <v>0</v>
      </c>
    </row>
    <row r="8" spans="1:22" s="3" customFormat="1" ht="17.100000000000001" customHeight="1" x14ac:dyDescent="0.25">
      <c r="A8" s="26">
        <v>3</v>
      </c>
      <c r="B8" s="152"/>
      <c r="C8" s="153"/>
      <c r="D8" s="4"/>
      <c r="E8" s="5"/>
      <c r="F8" s="37">
        <f t="shared" si="0"/>
        <v>1</v>
      </c>
      <c r="G8" s="94">
        <f t="shared" si="1"/>
        <v>0</v>
      </c>
      <c r="H8" s="94">
        <f t="shared" si="2"/>
        <v>0</v>
      </c>
      <c r="I8" s="9"/>
      <c r="J8" s="15"/>
      <c r="K8" s="88">
        <f>IF(J8=0,0,VLOOKUP(J8,CODES!$C$6:$D$12,2,FALSE))</f>
        <v>0</v>
      </c>
      <c r="L8" s="88">
        <f>IF(I8=0,0,ROUND(VLOOKUP(I8,CODES!$G$5:$H$38,2,FALSE)*G8,0)+ROUND(VLOOKUP(I8,CODES!$G$5:$H$38,2,FALSE)*H8/30,0))</f>
        <v>0</v>
      </c>
      <c r="M8" s="90">
        <f t="shared" si="3"/>
        <v>0</v>
      </c>
      <c r="N8" s="57"/>
      <c r="O8" s="58"/>
      <c r="P8" s="91">
        <f t="shared" si="4"/>
        <v>0</v>
      </c>
      <c r="Q8" s="10"/>
      <c r="R8" s="10"/>
      <c r="S8" s="10"/>
      <c r="T8" s="10"/>
      <c r="U8" s="93">
        <f t="shared" si="5"/>
        <v>0</v>
      </c>
      <c r="V8" s="90">
        <f t="shared" si="6"/>
        <v>0</v>
      </c>
    </row>
    <row r="9" spans="1:22" s="3" customFormat="1" ht="17.100000000000001" customHeight="1" x14ac:dyDescent="0.25">
      <c r="A9" s="26">
        <v>4</v>
      </c>
      <c r="B9" s="152"/>
      <c r="C9" s="153"/>
      <c r="D9" s="4"/>
      <c r="E9" s="5"/>
      <c r="F9" s="37">
        <f t="shared" si="0"/>
        <v>1</v>
      </c>
      <c r="G9" s="94">
        <f t="shared" si="1"/>
        <v>0</v>
      </c>
      <c r="H9" s="94">
        <f t="shared" si="2"/>
        <v>0</v>
      </c>
      <c r="I9" s="9"/>
      <c r="J9" s="15"/>
      <c r="K9" s="88">
        <f>IF(J9=0,0,VLOOKUP(J9,CODES!$C$6:$D$12,2,FALSE))</f>
        <v>0</v>
      </c>
      <c r="L9" s="88">
        <f>IF(I9=0,0,ROUND(VLOOKUP(I9,CODES!$G$5:$H$38,2,FALSE)*G9,0)+ROUND(VLOOKUP(I9,CODES!$G$5:$H$38,2,FALSE)*H9/30,0))</f>
        <v>0</v>
      </c>
      <c r="M9" s="90">
        <f t="shared" si="3"/>
        <v>0</v>
      </c>
      <c r="N9" s="57"/>
      <c r="O9" s="58"/>
      <c r="P9" s="91">
        <f t="shared" si="4"/>
        <v>0</v>
      </c>
      <c r="Q9" s="10"/>
      <c r="R9" s="10"/>
      <c r="S9" s="10"/>
      <c r="T9" s="10"/>
      <c r="U9" s="93">
        <f t="shared" si="5"/>
        <v>0</v>
      </c>
      <c r="V9" s="90">
        <f t="shared" si="6"/>
        <v>0</v>
      </c>
    </row>
    <row r="10" spans="1:22" s="3" customFormat="1" ht="17.100000000000001" customHeight="1" x14ac:dyDescent="0.25">
      <c r="A10" s="26">
        <v>5</v>
      </c>
      <c r="B10" s="152"/>
      <c r="C10" s="153"/>
      <c r="D10" s="4"/>
      <c r="E10" s="5"/>
      <c r="F10" s="37">
        <f t="shared" si="0"/>
        <v>1</v>
      </c>
      <c r="G10" s="94">
        <f t="shared" si="1"/>
        <v>0</v>
      </c>
      <c r="H10" s="94">
        <f t="shared" si="2"/>
        <v>0</v>
      </c>
      <c r="I10" s="9"/>
      <c r="J10" s="15"/>
      <c r="K10" s="88">
        <f>IF(J10=0,0,VLOOKUP(J10,CODES!$C$6:$D$12,2,FALSE))</f>
        <v>0</v>
      </c>
      <c r="L10" s="88">
        <f>IF(I10=0,0,ROUND(VLOOKUP(I10,CODES!$G$5:$H$38,2,FALSE)*G10,0)+ROUND(VLOOKUP(I10,CODES!$G$5:$H$38,2,FALSE)*H10/30,0))</f>
        <v>0</v>
      </c>
      <c r="M10" s="90">
        <f t="shared" si="3"/>
        <v>0</v>
      </c>
      <c r="N10" s="57"/>
      <c r="O10" s="58"/>
      <c r="P10" s="91">
        <f t="shared" si="4"/>
        <v>0</v>
      </c>
      <c r="Q10" s="10"/>
      <c r="R10" s="10"/>
      <c r="S10" s="10"/>
      <c r="T10" s="10"/>
      <c r="U10" s="93">
        <f t="shared" si="5"/>
        <v>0</v>
      </c>
      <c r="V10" s="90">
        <f t="shared" si="6"/>
        <v>0</v>
      </c>
    </row>
    <row r="11" spans="1:22" s="3" customFormat="1" ht="17.100000000000001" customHeight="1" x14ac:dyDescent="0.25">
      <c r="A11" s="26">
        <v>6</v>
      </c>
      <c r="B11" s="152"/>
      <c r="C11" s="153"/>
      <c r="D11" s="4"/>
      <c r="E11" s="5"/>
      <c r="F11" s="37">
        <f t="shared" si="0"/>
        <v>1</v>
      </c>
      <c r="G11" s="94">
        <f t="shared" si="1"/>
        <v>0</v>
      </c>
      <c r="H11" s="94">
        <f t="shared" si="2"/>
        <v>0</v>
      </c>
      <c r="I11" s="9"/>
      <c r="J11" s="15"/>
      <c r="K11" s="88">
        <f>IF(J11=0,0,VLOOKUP(J11,CODES!$C$6:$D$12,2,FALSE))</f>
        <v>0</v>
      </c>
      <c r="L11" s="88">
        <f>IF(I11=0,0,ROUND(VLOOKUP(I11,CODES!$G$5:$H$38,2,FALSE)*G11,0)+ROUND(VLOOKUP(I11,CODES!$G$5:$H$38,2,FALSE)*H11/30,0))</f>
        <v>0</v>
      </c>
      <c r="M11" s="90">
        <f t="shared" si="3"/>
        <v>0</v>
      </c>
      <c r="N11" s="57"/>
      <c r="O11" s="58"/>
      <c r="P11" s="91">
        <f t="shared" si="4"/>
        <v>0</v>
      </c>
      <c r="Q11" s="10"/>
      <c r="R11" s="10"/>
      <c r="S11" s="10"/>
      <c r="T11" s="10"/>
      <c r="U11" s="93">
        <f t="shared" si="5"/>
        <v>0</v>
      </c>
      <c r="V11" s="90">
        <f t="shared" si="6"/>
        <v>0</v>
      </c>
    </row>
    <row r="12" spans="1:22" s="3" customFormat="1" ht="17.100000000000001" customHeight="1" x14ac:dyDescent="0.25">
      <c r="A12" s="26">
        <v>7</v>
      </c>
      <c r="B12" s="152"/>
      <c r="C12" s="153"/>
      <c r="D12" s="4"/>
      <c r="E12" s="5"/>
      <c r="F12" s="37">
        <f t="shared" si="0"/>
        <v>1</v>
      </c>
      <c r="G12" s="94">
        <f t="shared" si="1"/>
        <v>0</v>
      </c>
      <c r="H12" s="94">
        <f t="shared" si="2"/>
        <v>0</v>
      </c>
      <c r="I12" s="9"/>
      <c r="J12" s="15"/>
      <c r="K12" s="88">
        <f>IF(J12=0,0,VLOOKUP(J12,CODES!$C$6:$D$12,2,FALSE))</f>
        <v>0</v>
      </c>
      <c r="L12" s="88">
        <f>IF(I12=0,0,ROUND(VLOOKUP(I12,CODES!$G$5:$H$38,2,FALSE)*G12,0)+ROUND(VLOOKUP(I12,CODES!$G$5:$H$38,2,FALSE)*H12/30,0))</f>
        <v>0</v>
      </c>
      <c r="M12" s="90">
        <f t="shared" si="3"/>
        <v>0</v>
      </c>
      <c r="N12" s="57"/>
      <c r="O12" s="58"/>
      <c r="P12" s="91">
        <f t="shared" si="4"/>
        <v>0</v>
      </c>
      <c r="Q12" s="10"/>
      <c r="R12" s="10"/>
      <c r="S12" s="10"/>
      <c r="T12" s="10"/>
      <c r="U12" s="93">
        <f t="shared" si="5"/>
        <v>0</v>
      </c>
      <c r="V12" s="90">
        <f t="shared" si="6"/>
        <v>0</v>
      </c>
    </row>
    <row r="13" spans="1:22" s="3" customFormat="1" ht="17.100000000000001" customHeight="1" x14ac:dyDescent="0.25">
      <c r="A13" s="26">
        <v>8</v>
      </c>
      <c r="B13" s="152"/>
      <c r="C13" s="153"/>
      <c r="D13" s="4"/>
      <c r="E13" s="5"/>
      <c r="F13" s="37">
        <f t="shared" si="0"/>
        <v>1</v>
      </c>
      <c r="G13" s="94">
        <f t="shared" si="1"/>
        <v>0</v>
      </c>
      <c r="H13" s="94">
        <f t="shared" si="2"/>
        <v>0</v>
      </c>
      <c r="I13" s="9"/>
      <c r="J13" s="15"/>
      <c r="K13" s="88">
        <f>IF(J13=0,0,VLOOKUP(J13,CODES!$C$6:$D$12,2,FALSE))</f>
        <v>0</v>
      </c>
      <c r="L13" s="88">
        <f>IF(I13=0,0,ROUND(VLOOKUP(I13,CODES!$G$5:$H$38,2,FALSE)*G13,0)+ROUND(VLOOKUP(I13,CODES!$G$5:$H$38,2,FALSE)*H13/30,0))</f>
        <v>0</v>
      </c>
      <c r="M13" s="90">
        <f t="shared" si="3"/>
        <v>0</v>
      </c>
      <c r="N13" s="57"/>
      <c r="O13" s="58"/>
      <c r="P13" s="91">
        <f t="shared" si="4"/>
        <v>0</v>
      </c>
      <c r="Q13" s="10"/>
      <c r="R13" s="10"/>
      <c r="S13" s="10"/>
      <c r="T13" s="10"/>
      <c r="U13" s="93">
        <f t="shared" si="5"/>
        <v>0</v>
      </c>
      <c r="V13" s="90">
        <f t="shared" si="6"/>
        <v>0</v>
      </c>
    </row>
    <row r="14" spans="1:22" s="3" customFormat="1" ht="17.100000000000001" customHeight="1" x14ac:dyDescent="0.25">
      <c r="A14" s="26">
        <v>9</v>
      </c>
      <c r="B14" s="152"/>
      <c r="C14" s="153"/>
      <c r="D14" s="4"/>
      <c r="E14" s="5"/>
      <c r="F14" s="37">
        <f t="shared" si="0"/>
        <v>1</v>
      </c>
      <c r="G14" s="94">
        <f t="shared" si="1"/>
        <v>0</v>
      </c>
      <c r="H14" s="94">
        <f t="shared" si="2"/>
        <v>0</v>
      </c>
      <c r="I14" s="9"/>
      <c r="J14" s="15"/>
      <c r="K14" s="88">
        <f>IF(J14=0,0,VLOOKUP(J14,CODES!$C$6:$D$12,2,FALSE))</f>
        <v>0</v>
      </c>
      <c r="L14" s="88">
        <f>IF(I14=0,0,ROUND(VLOOKUP(I14,CODES!$G$5:$H$38,2,FALSE)*G14,0)+ROUND(VLOOKUP(I14,CODES!$G$5:$H$38,2,FALSE)*H14/30,0))</f>
        <v>0</v>
      </c>
      <c r="M14" s="90">
        <f t="shared" si="3"/>
        <v>0</v>
      </c>
      <c r="N14" s="57"/>
      <c r="O14" s="58"/>
      <c r="P14" s="91">
        <f t="shared" si="4"/>
        <v>0</v>
      </c>
      <c r="Q14" s="10"/>
      <c r="R14" s="10"/>
      <c r="S14" s="10"/>
      <c r="T14" s="10"/>
      <c r="U14" s="93">
        <f t="shared" si="5"/>
        <v>0</v>
      </c>
      <c r="V14" s="90">
        <f t="shared" si="6"/>
        <v>0</v>
      </c>
    </row>
    <row r="15" spans="1:22" s="3" customFormat="1" ht="17.100000000000001" customHeight="1" x14ac:dyDescent="0.25">
      <c r="A15" s="26">
        <v>10</v>
      </c>
      <c r="B15" s="152"/>
      <c r="C15" s="153"/>
      <c r="D15" s="4"/>
      <c r="E15" s="5"/>
      <c r="F15" s="37">
        <f t="shared" si="0"/>
        <v>1</v>
      </c>
      <c r="G15" s="94">
        <f t="shared" si="1"/>
        <v>0</v>
      </c>
      <c r="H15" s="94">
        <f t="shared" si="2"/>
        <v>0</v>
      </c>
      <c r="I15" s="9"/>
      <c r="J15" s="15"/>
      <c r="K15" s="88">
        <f>IF(J15=0,0,VLOOKUP(J15,CODES!$C$6:$D$12,2,FALSE))</f>
        <v>0</v>
      </c>
      <c r="L15" s="88">
        <f>IF(I15=0,0,ROUND(VLOOKUP(I15,CODES!$G$5:$H$38,2,FALSE)*G15,0)+ROUND(VLOOKUP(I15,CODES!$G$5:$H$38,2,FALSE)*H15/30,0))</f>
        <v>0</v>
      </c>
      <c r="M15" s="90">
        <f t="shared" si="3"/>
        <v>0</v>
      </c>
      <c r="N15" s="57"/>
      <c r="O15" s="58"/>
      <c r="P15" s="91">
        <f t="shared" si="4"/>
        <v>0</v>
      </c>
      <c r="Q15" s="10"/>
      <c r="R15" s="10"/>
      <c r="S15" s="10"/>
      <c r="T15" s="10"/>
      <c r="U15" s="93">
        <f t="shared" si="5"/>
        <v>0</v>
      </c>
      <c r="V15" s="90">
        <f t="shared" si="6"/>
        <v>0</v>
      </c>
    </row>
    <row r="16" spans="1:22" s="3" customFormat="1" ht="17.100000000000001" customHeight="1" x14ac:dyDescent="0.25">
      <c r="A16" s="26">
        <v>11</v>
      </c>
      <c r="B16" s="152"/>
      <c r="C16" s="153"/>
      <c r="D16" s="4"/>
      <c r="E16" s="5"/>
      <c r="F16" s="37">
        <f t="shared" si="0"/>
        <v>1</v>
      </c>
      <c r="G16" s="94">
        <f t="shared" si="1"/>
        <v>0</v>
      </c>
      <c r="H16" s="94">
        <f t="shared" si="2"/>
        <v>0</v>
      </c>
      <c r="I16" s="9"/>
      <c r="J16" s="15"/>
      <c r="K16" s="88">
        <f>IF(J16=0,0,VLOOKUP(J16,CODES!$C$6:$D$12,2,FALSE))</f>
        <v>0</v>
      </c>
      <c r="L16" s="88">
        <f>IF(I16=0,0,ROUND(VLOOKUP(I16,CODES!$G$5:$H$38,2,FALSE)*G16,0)+ROUND(VLOOKUP(I16,CODES!$G$5:$H$38,2,FALSE)*H16/30,0))</f>
        <v>0</v>
      </c>
      <c r="M16" s="90">
        <f t="shared" si="3"/>
        <v>0</v>
      </c>
      <c r="N16" s="57"/>
      <c r="O16" s="58"/>
      <c r="P16" s="91">
        <f t="shared" si="4"/>
        <v>0</v>
      </c>
      <c r="Q16" s="10"/>
      <c r="R16" s="10"/>
      <c r="S16" s="10"/>
      <c r="T16" s="10"/>
      <c r="U16" s="93">
        <f t="shared" si="5"/>
        <v>0</v>
      </c>
      <c r="V16" s="90">
        <f t="shared" si="6"/>
        <v>0</v>
      </c>
    </row>
    <row r="17" spans="1:22" s="3" customFormat="1" ht="17.100000000000001" customHeight="1" x14ac:dyDescent="0.25">
      <c r="A17" s="26">
        <v>12</v>
      </c>
      <c r="B17" s="152"/>
      <c r="C17" s="153"/>
      <c r="D17" s="4"/>
      <c r="E17" s="5"/>
      <c r="F17" s="37">
        <f t="shared" si="0"/>
        <v>1</v>
      </c>
      <c r="G17" s="94">
        <f t="shared" si="1"/>
        <v>0</v>
      </c>
      <c r="H17" s="94">
        <f t="shared" si="2"/>
        <v>0</v>
      </c>
      <c r="I17" s="9"/>
      <c r="J17" s="15"/>
      <c r="K17" s="88">
        <f>IF(J17=0,0,VLOOKUP(J17,CODES!$C$6:$D$12,2,FALSE))</f>
        <v>0</v>
      </c>
      <c r="L17" s="88">
        <f>IF(I17=0,0,ROUND(VLOOKUP(I17,CODES!$G$5:$H$38,2,FALSE)*G17,0)+ROUND(VLOOKUP(I17,CODES!$G$5:$H$38,2,FALSE)*H17/30,0))</f>
        <v>0</v>
      </c>
      <c r="M17" s="90">
        <f t="shared" si="3"/>
        <v>0</v>
      </c>
      <c r="N17" s="57"/>
      <c r="O17" s="58"/>
      <c r="P17" s="91">
        <f t="shared" si="4"/>
        <v>0</v>
      </c>
      <c r="Q17" s="10"/>
      <c r="R17" s="10"/>
      <c r="S17" s="10"/>
      <c r="T17" s="10"/>
      <c r="U17" s="93">
        <f t="shared" si="5"/>
        <v>0</v>
      </c>
      <c r="V17" s="90">
        <f t="shared" si="6"/>
        <v>0</v>
      </c>
    </row>
    <row r="18" spans="1:22" s="3" customFormat="1" ht="17.100000000000001" customHeight="1" x14ac:dyDescent="0.25">
      <c r="A18" s="26">
        <v>13</v>
      </c>
      <c r="B18" s="152"/>
      <c r="C18" s="153"/>
      <c r="D18" s="4"/>
      <c r="E18" s="5"/>
      <c r="F18" s="37">
        <f t="shared" si="0"/>
        <v>1</v>
      </c>
      <c r="G18" s="94">
        <f t="shared" si="1"/>
        <v>0</v>
      </c>
      <c r="H18" s="94">
        <f t="shared" si="2"/>
        <v>0</v>
      </c>
      <c r="I18" s="9"/>
      <c r="J18" s="15"/>
      <c r="K18" s="88">
        <f>IF(J18=0,0,VLOOKUP(J18,CODES!$C$6:$D$12,2,FALSE))</f>
        <v>0</v>
      </c>
      <c r="L18" s="88">
        <f>IF(I18=0,0,ROUND(VLOOKUP(I18,CODES!$G$5:$H$38,2,FALSE)*G18,0)+ROUND(VLOOKUP(I18,CODES!$G$5:$H$38,2,FALSE)*H18/30,0))</f>
        <v>0</v>
      </c>
      <c r="M18" s="90">
        <f t="shared" si="3"/>
        <v>0</v>
      </c>
      <c r="N18" s="57"/>
      <c r="O18" s="58"/>
      <c r="P18" s="91">
        <f t="shared" si="4"/>
        <v>0</v>
      </c>
      <c r="Q18" s="10"/>
      <c r="R18" s="10"/>
      <c r="S18" s="10"/>
      <c r="T18" s="10"/>
      <c r="U18" s="93">
        <f t="shared" si="5"/>
        <v>0</v>
      </c>
      <c r="V18" s="90">
        <f t="shared" si="6"/>
        <v>0</v>
      </c>
    </row>
    <row r="19" spans="1:22" s="3" customFormat="1" ht="17.100000000000001" customHeight="1" x14ac:dyDescent="0.25">
      <c r="A19" s="26">
        <v>14</v>
      </c>
      <c r="B19" s="152"/>
      <c r="C19" s="153"/>
      <c r="D19" s="4"/>
      <c r="E19" s="5"/>
      <c r="F19" s="37">
        <f t="shared" si="0"/>
        <v>1</v>
      </c>
      <c r="G19" s="94">
        <f t="shared" si="1"/>
        <v>0</v>
      </c>
      <c r="H19" s="94">
        <f t="shared" si="2"/>
        <v>0</v>
      </c>
      <c r="I19" s="9"/>
      <c r="J19" s="15"/>
      <c r="K19" s="88">
        <f>IF(J19=0,0,VLOOKUP(J19,CODES!$C$6:$D$12,2,FALSE))</f>
        <v>0</v>
      </c>
      <c r="L19" s="88">
        <f>IF(I19=0,0,ROUND(VLOOKUP(I19,CODES!$G$5:$H$38,2,FALSE)*G19,0)+ROUND(VLOOKUP(I19,CODES!$G$5:$H$38,2,FALSE)*H19/30,0))</f>
        <v>0</v>
      </c>
      <c r="M19" s="90">
        <f t="shared" si="3"/>
        <v>0</v>
      </c>
      <c r="N19" s="57"/>
      <c r="O19" s="58"/>
      <c r="P19" s="91">
        <f t="shared" si="4"/>
        <v>0</v>
      </c>
      <c r="Q19" s="10"/>
      <c r="R19" s="10"/>
      <c r="S19" s="10"/>
      <c r="T19" s="10"/>
      <c r="U19" s="93">
        <f t="shared" si="5"/>
        <v>0</v>
      </c>
      <c r="V19" s="90">
        <f t="shared" si="6"/>
        <v>0</v>
      </c>
    </row>
    <row r="20" spans="1:22" s="3" customFormat="1" ht="17.100000000000001" customHeight="1" x14ac:dyDescent="0.25">
      <c r="A20" s="26">
        <v>15</v>
      </c>
      <c r="B20" s="152"/>
      <c r="C20" s="153"/>
      <c r="D20" s="4"/>
      <c r="E20" s="5"/>
      <c r="F20" s="37">
        <f t="shared" si="0"/>
        <v>1</v>
      </c>
      <c r="G20" s="94">
        <f t="shared" si="1"/>
        <v>0</v>
      </c>
      <c r="H20" s="94">
        <f t="shared" si="2"/>
        <v>0</v>
      </c>
      <c r="I20" s="9"/>
      <c r="J20" s="15"/>
      <c r="K20" s="88">
        <f>IF(J20=0,0,VLOOKUP(J20,CODES!$C$6:$D$12,2,FALSE))</f>
        <v>0</v>
      </c>
      <c r="L20" s="88">
        <f>IF(I20=0,0,ROUND(VLOOKUP(I20,CODES!$G$5:$H$38,2,FALSE)*G20,0)+ROUND(VLOOKUP(I20,CODES!$G$5:$H$38,2,FALSE)*H20/30,0))</f>
        <v>0</v>
      </c>
      <c r="M20" s="90">
        <f t="shared" si="3"/>
        <v>0</v>
      </c>
      <c r="N20" s="57"/>
      <c r="O20" s="58"/>
      <c r="P20" s="91">
        <f t="shared" si="4"/>
        <v>0</v>
      </c>
      <c r="Q20" s="10"/>
      <c r="R20" s="10"/>
      <c r="S20" s="10"/>
      <c r="T20" s="10"/>
      <c r="U20" s="93">
        <f t="shared" si="5"/>
        <v>0</v>
      </c>
      <c r="V20" s="90">
        <f t="shared" si="6"/>
        <v>0</v>
      </c>
    </row>
    <row r="21" spans="1:22" s="3" customFormat="1" ht="17.100000000000001" customHeight="1" x14ac:dyDescent="0.25">
      <c r="A21" s="26">
        <v>16</v>
      </c>
      <c r="B21" s="152"/>
      <c r="C21" s="153"/>
      <c r="D21" s="4"/>
      <c r="E21" s="5"/>
      <c r="F21" s="37">
        <f t="shared" si="0"/>
        <v>1</v>
      </c>
      <c r="G21" s="94">
        <f t="shared" si="1"/>
        <v>0</v>
      </c>
      <c r="H21" s="94">
        <f t="shared" si="2"/>
        <v>0</v>
      </c>
      <c r="I21" s="9"/>
      <c r="J21" s="15"/>
      <c r="K21" s="88">
        <f>IF(J21=0,0,VLOOKUP(J21,CODES!$C$6:$D$12,2,FALSE))</f>
        <v>0</v>
      </c>
      <c r="L21" s="88">
        <f>IF(I21=0,0,ROUND(VLOOKUP(I21,CODES!$G$5:$H$38,2,FALSE)*G21,0)+ROUND(VLOOKUP(I21,CODES!$G$5:$H$38,2,FALSE)*H21/30,0))</f>
        <v>0</v>
      </c>
      <c r="M21" s="90">
        <f t="shared" si="3"/>
        <v>0</v>
      </c>
      <c r="N21" s="57"/>
      <c r="O21" s="58"/>
      <c r="P21" s="91">
        <f t="shared" si="4"/>
        <v>0</v>
      </c>
      <c r="Q21" s="10"/>
      <c r="R21" s="10"/>
      <c r="S21" s="10"/>
      <c r="T21" s="10"/>
      <c r="U21" s="93">
        <f t="shared" si="5"/>
        <v>0</v>
      </c>
      <c r="V21" s="90">
        <f t="shared" si="6"/>
        <v>0</v>
      </c>
    </row>
    <row r="22" spans="1:22" s="3" customFormat="1" ht="17.100000000000001" customHeight="1" x14ac:dyDescent="0.25">
      <c r="A22" s="26">
        <v>17</v>
      </c>
      <c r="B22" s="152"/>
      <c r="C22" s="153"/>
      <c r="D22" s="4"/>
      <c r="E22" s="5"/>
      <c r="F22" s="37">
        <f t="shared" si="0"/>
        <v>1</v>
      </c>
      <c r="G22" s="94">
        <f t="shared" si="1"/>
        <v>0</v>
      </c>
      <c r="H22" s="94">
        <f t="shared" si="2"/>
        <v>0</v>
      </c>
      <c r="I22" s="9"/>
      <c r="J22" s="15"/>
      <c r="K22" s="88">
        <f>IF(J22=0,0,VLOOKUP(J22,CODES!$C$6:$D$12,2,FALSE))</f>
        <v>0</v>
      </c>
      <c r="L22" s="88">
        <f>IF(I22=0,0,ROUND(VLOOKUP(I22,CODES!$G$5:$H$38,2,FALSE)*G22,0)+ROUND(VLOOKUP(I22,CODES!$G$5:$H$38,2,FALSE)*H22/30,0))</f>
        <v>0</v>
      </c>
      <c r="M22" s="90">
        <f t="shared" si="3"/>
        <v>0</v>
      </c>
      <c r="N22" s="57"/>
      <c r="O22" s="58"/>
      <c r="P22" s="91">
        <f t="shared" si="4"/>
        <v>0</v>
      </c>
      <c r="Q22" s="10"/>
      <c r="R22" s="10"/>
      <c r="S22" s="10"/>
      <c r="T22" s="10"/>
      <c r="U22" s="93">
        <f t="shared" si="5"/>
        <v>0</v>
      </c>
      <c r="V22" s="90">
        <f t="shared" si="6"/>
        <v>0</v>
      </c>
    </row>
    <row r="23" spans="1:22" s="3" customFormat="1" ht="17.100000000000001" customHeight="1" x14ac:dyDescent="0.25">
      <c r="A23" s="26">
        <v>18</v>
      </c>
      <c r="B23" s="152"/>
      <c r="C23" s="153"/>
      <c r="D23" s="4"/>
      <c r="E23" s="5"/>
      <c r="F23" s="37">
        <f t="shared" si="0"/>
        <v>1</v>
      </c>
      <c r="G23" s="94">
        <f t="shared" si="1"/>
        <v>0</v>
      </c>
      <c r="H23" s="94">
        <f t="shared" si="2"/>
        <v>0</v>
      </c>
      <c r="I23" s="9"/>
      <c r="J23" s="15"/>
      <c r="K23" s="88">
        <f>IF(J23=0,0,VLOOKUP(J23,CODES!$C$6:$D$12,2,FALSE))</f>
        <v>0</v>
      </c>
      <c r="L23" s="88">
        <f>IF(I23=0,0,ROUND(VLOOKUP(I23,CODES!$G$5:$H$38,2,FALSE)*G23,0)+ROUND(VLOOKUP(I23,CODES!$G$5:$H$38,2,FALSE)*H23/30,0))</f>
        <v>0</v>
      </c>
      <c r="M23" s="90">
        <f t="shared" si="3"/>
        <v>0</v>
      </c>
      <c r="N23" s="57"/>
      <c r="O23" s="58"/>
      <c r="P23" s="91">
        <f t="shared" si="4"/>
        <v>0</v>
      </c>
      <c r="Q23" s="10"/>
      <c r="R23" s="10"/>
      <c r="S23" s="10"/>
      <c r="T23" s="10"/>
      <c r="U23" s="93">
        <f t="shared" si="5"/>
        <v>0</v>
      </c>
      <c r="V23" s="90">
        <f t="shared" si="6"/>
        <v>0</v>
      </c>
    </row>
    <row r="24" spans="1:22" s="3" customFormat="1" ht="17.100000000000001" customHeight="1" x14ac:dyDescent="0.25">
      <c r="A24" s="26">
        <v>19</v>
      </c>
      <c r="B24" s="152"/>
      <c r="C24" s="153"/>
      <c r="D24" s="4"/>
      <c r="E24" s="5"/>
      <c r="F24" s="37">
        <f t="shared" si="0"/>
        <v>1</v>
      </c>
      <c r="G24" s="94">
        <f t="shared" si="1"/>
        <v>0</v>
      </c>
      <c r="H24" s="94">
        <f t="shared" si="2"/>
        <v>0</v>
      </c>
      <c r="I24" s="9"/>
      <c r="J24" s="15"/>
      <c r="K24" s="88">
        <f>IF(J24=0,0,VLOOKUP(J24,CODES!$C$6:$D$12,2,FALSE))</f>
        <v>0</v>
      </c>
      <c r="L24" s="88">
        <f>IF(I24=0,0,ROUND(VLOOKUP(I24,CODES!$G$5:$H$38,2,FALSE)*G24,0)+ROUND(VLOOKUP(I24,CODES!$G$5:$H$38,2,FALSE)*H24/30,0))</f>
        <v>0</v>
      </c>
      <c r="M24" s="90">
        <f t="shared" si="3"/>
        <v>0</v>
      </c>
      <c r="N24" s="57"/>
      <c r="O24" s="58"/>
      <c r="P24" s="91">
        <f t="shared" si="4"/>
        <v>0</v>
      </c>
      <c r="Q24" s="10"/>
      <c r="R24" s="10"/>
      <c r="S24" s="10"/>
      <c r="T24" s="10"/>
      <c r="U24" s="93">
        <f t="shared" si="5"/>
        <v>0</v>
      </c>
      <c r="V24" s="90">
        <f t="shared" si="6"/>
        <v>0</v>
      </c>
    </row>
    <row r="25" spans="1:22" s="3" customFormat="1" ht="17.100000000000001" customHeight="1" x14ac:dyDescent="0.25">
      <c r="A25" s="26">
        <v>20</v>
      </c>
      <c r="B25" s="152"/>
      <c r="C25" s="153"/>
      <c r="D25" s="4"/>
      <c r="E25" s="5"/>
      <c r="F25" s="37">
        <f t="shared" ref="F25:F55" si="7">(YEAR(E25)-YEAR(D25))* 360 + (MONTH(E25)-MONTH(D25)) * 30 + ( IF( DAY(E25)=31,30,DAY(E25)) - IF( DAY(D25)=31,30,DAY(D25)) ) + 1</f>
        <v>1</v>
      </c>
      <c r="G25" s="94">
        <f t="shared" si="1"/>
        <v>0</v>
      </c>
      <c r="H25" s="94">
        <f t="shared" si="2"/>
        <v>0</v>
      </c>
      <c r="I25" s="9"/>
      <c r="J25" s="15"/>
      <c r="K25" s="88">
        <f>IF(J25=0,0,VLOOKUP(J25,CODES!$C$6:$D$12,2,FALSE))</f>
        <v>0</v>
      </c>
      <c r="L25" s="88">
        <f>IF(I25=0,0,ROUND(VLOOKUP(I25,CODES!$G$5:$H$38,2,FALSE)*G25,0)+ROUND(VLOOKUP(I25,CODES!$G$5:$H$38,2,FALSE)*H25/30,0))</f>
        <v>0</v>
      </c>
      <c r="M25" s="90">
        <f t="shared" si="3"/>
        <v>0</v>
      </c>
      <c r="N25" s="57"/>
      <c r="O25" s="58"/>
      <c r="P25" s="91">
        <f t="shared" si="4"/>
        <v>0</v>
      </c>
      <c r="Q25" s="10"/>
      <c r="R25" s="10"/>
      <c r="S25" s="10"/>
      <c r="T25" s="10"/>
      <c r="U25" s="93">
        <f t="shared" si="5"/>
        <v>0</v>
      </c>
      <c r="V25" s="90">
        <f t="shared" si="6"/>
        <v>0</v>
      </c>
    </row>
    <row r="26" spans="1:22" s="3" customFormat="1" ht="17.100000000000001" customHeight="1" x14ac:dyDescent="0.25">
      <c r="A26" s="26">
        <v>21</v>
      </c>
      <c r="B26" s="152"/>
      <c r="C26" s="153"/>
      <c r="D26" s="4"/>
      <c r="E26" s="5"/>
      <c r="F26" s="37">
        <f t="shared" si="7"/>
        <v>1</v>
      </c>
      <c r="G26" s="94">
        <f t="shared" si="1"/>
        <v>0</v>
      </c>
      <c r="H26" s="94">
        <f t="shared" si="2"/>
        <v>0</v>
      </c>
      <c r="I26" s="9"/>
      <c r="J26" s="15"/>
      <c r="K26" s="88">
        <f>IF(J26=0,0,VLOOKUP(J26,CODES!$C$6:$D$12,2,FALSE))</f>
        <v>0</v>
      </c>
      <c r="L26" s="88">
        <f>IF(I26=0,0,ROUND(VLOOKUP(I26,CODES!$G$5:$H$38,2,FALSE)*G26,0)+ROUND(VLOOKUP(I26,CODES!$G$5:$H$38,2,FALSE)*H26/30,0))</f>
        <v>0</v>
      </c>
      <c r="M26" s="90">
        <f t="shared" si="3"/>
        <v>0</v>
      </c>
      <c r="N26" s="57"/>
      <c r="O26" s="58"/>
      <c r="P26" s="91">
        <f t="shared" si="4"/>
        <v>0</v>
      </c>
      <c r="Q26" s="10"/>
      <c r="R26" s="10"/>
      <c r="S26" s="10"/>
      <c r="T26" s="10"/>
      <c r="U26" s="93">
        <f t="shared" si="5"/>
        <v>0</v>
      </c>
      <c r="V26" s="90">
        <f t="shared" si="6"/>
        <v>0</v>
      </c>
    </row>
    <row r="27" spans="1:22" s="3" customFormat="1" ht="17.100000000000001" customHeight="1" x14ac:dyDescent="0.25">
      <c r="A27" s="26">
        <v>22</v>
      </c>
      <c r="B27" s="152"/>
      <c r="C27" s="153"/>
      <c r="D27" s="4"/>
      <c r="E27" s="5"/>
      <c r="F27" s="37">
        <f t="shared" si="7"/>
        <v>1</v>
      </c>
      <c r="G27" s="94">
        <f t="shared" si="1"/>
        <v>0</v>
      </c>
      <c r="H27" s="94">
        <f t="shared" si="2"/>
        <v>0</v>
      </c>
      <c r="I27" s="9"/>
      <c r="J27" s="15"/>
      <c r="K27" s="88">
        <f>IF(J27=0,0,VLOOKUP(J27,CODES!$C$6:$D$12,2,FALSE))</f>
        <v>0</v>
      </c>
      <c r="L27" s="88">
        <f>IF(I27=0,0,ROUND(VLOOKUP(I27,CODES!$G$5:$H$38,2,FALSE)*G27,0)+ROUND(VLOOKUP(I27,CODES!$G$5:$H$38,2,FALSE)*H27/30,0))</f>
        <v>0</v>
      </c>
      <c r="M27" s="90">
        <f t="shared" si="3"/>
        <v>0</v>
      </c>
      <c r="N27" s="57"/>
      <c r="O27" s="58"/>
      <c r="P27" s="91">
        <f t="shared" si="4"/>
        <v>0</v>
      </c>
      <c r="Q27" s="10"/>
      <c r="R27" s="10"/>
      <c r="S27" s="10"/>
      <c r="T27" s="10"/>
      <c r="U27" s="93">
        <f t="shared" si="5"/>
        <v>0</v>
      </c>
      <c r="V27" s="90">
        <f t="shared" si="6"/>
        <v>0</v>
      </c>
    </row>
    <row r="28" spans="1:22" s="3" customFormat="1" ht="17.100000000000001" customHeight="1" x14ac:dyDescent="0.25">
      <c r="A28" s="26">
        <v>23</v>
      </c>
      <c r="B28" s="152"/>
      <c r="C28" s="153"/>
      <c r="D28" s="4"/>
      <c r="E28" s="5"/>
      <c r="F28" s="37">
        <f t="shared" si="7"/>
        <v>1</v>
      </c>
      <c r="G28" s="94">
        <f t="shared" si="1"/>
        <v>0</v>
      </c>
      <c r="H28" s="94">
        <f t="shared" si="2"/>
        <v>0</v>
      </c>
      <c r="I28" s="9"/>
      <c r="J28" s="15"/>
      <c r="K28" s="88">
        <f>IF(J28=0,0,VLOOKUP(J28,CODES!$C$6:$D$12,2,FALSE))</f>
        <v>0</v>
      </c>
      <c r="L28" s="88">
        <f>IF(I28=0,0,ROUND(VLOOKUP(I28,CODES!$G$5:$H$38,2,FALSE)*G28,0)+ROUND(VLOOKUP(I28,CODES!$G$5:$H$38,2,FALSE)*H28/30,0))</f>
        <v>0</v>
      </c>
      <c r="M28" s="90">
        <f t="shared" si="3"/>
        <v>0</v>
      </c>
      <c r="N28" s="57"/>
      <c r="O28" s="58"/>
      <c r="P28" s="91">
        <f t="shared" si="4"/>
        <v>0</v>
      </c>
      <c r="Q28" s="10"/>
      <c r="R28" s="10"/>
      <c r="S28" s="10"/>
      <c r="T28" s="10"/>
      <c r="U28" s="93">
        <f t="shared" si="5"/>
        <v>0</v>
      </c>
      <c r="V28" s="90">
        <f t="shared" si="6"/>
        <v>0</v>
      </c>
    </row>
    <row r="29" spans="1:22" s="3" customFormat="1" ht="17.100000000000001" customHeight="1" x14ac:dyDescent="0.25">
      <c r="A29" s="26">
        <v>24</v>
      </c>
      <c r="B29" s="152"/>
      <c r="C29" s="153"/>
      <c r="D29" s="4"/>
      <c r="E29" s="5"/>
      <c r="F29" s="37">
        <f t="shared" si="7"/>
        <v>1</v>
      </c>
      <c r="G29" s="94">
        <f t="shared" si="1"/>
        <v>0</v>
      </c>
      <c r="H29" s="94">
        <f t="shared" si="2"/>
        <v>0</v>
      </c>
      <c r="I29" s="9"/>
      <c r="J29" s="15"/>
      <c r="K29" s="88">
        <f>IF(J29=0,0,VLOOKUP(J29,CODES!$C$6:$D$12,2,FALSE))</f>
        <v>0</v>
      </c>
      <c r="L29" s="88">
        <f>IF(I29=0,0,ROUND(VLOOKUP(I29,CODES!$G$5:$H$38,2,FALSE)*G29,0)+ROUND(VLOOKUP(I29,CODES!$G$5:$H$38,2,FALSE)*H29/30,0))</f>
        <v>0</v>
      </c>
      <c r="M29" s="90">
        <f t="shared" si="3"/>
        <v>0</v>
      </c>
      <c r="N29" s="57"/>
      <c r="O29" s="58"/>
      <c r="P29" s="91">
        <f t="shared" si="4"/>
        <v>0</v>
      </c>
      <c r="Q29" s="10"/>
      <c r="R29" s="10"/>
      <c r="S29" s="10"/>
      <c r="T29" s="10"/>
      <c r="U29" s="93">
        <f t="shared" si="5"/>
        <v>0</v>
      </c>
      <c r="V29" s="90">
        <f t="shared" si="6"/>
        <v>0</v>
      </c>
    </row>
    <row r="30" spans="1:22" s="3" customFormat="1" ht="17.100000000000001" customHeight="1" x14ac:dyDescent="0.25">
      <c r="A30" s="26">
        <v>25</v>
      </c>
      <c r="B30" s="152"/>
      <c r="C30" s="153"/>
      <c r="D30" s="4"/>
      <c r="E30" s="5"/>
      <c r="F30" s="37">
        <f t="shared" si="7"/>
        <v>1</v>
      </c>
      <c r="G30" s="94">
        <f t="shared" si="1"/>
        <v>0</v>
      </c>
      <c r="H30" s="94">
        <f t="shared" si="2"/>
        <v>0</v>
      </c>
      <c r="I30" s="9"/>
      <c r="J30" s="15"/>
      <c r="K30" s="88">
        <f>IF(J30=0,0,VLOOKUP(J30,CODES!$C$6:$D$12,2,FALSE))</f>
        <v>0</v>
      </c>
      <c r="L30" s="88">
        <f>IF(I30=0,0,ROUND(VLOOKUP(I30,CODES!$G$5:$H$38,2,FALSE)*G30,0)+ROUND(VLOOKUP(I30,CODES!$G$5:$H$38,2,FALSE)*H30/30,0))</f>
        <v>0</v>
      </c>
      <c r="M30" s="90">
        <f t="shared" si="3"/>
        <v>0</v>
      </c>
      <c r="N30" s="57"/>
      <c r="O30" s="58"/>
      <c r="P30" s="91">
        <f t="shared" si="4"/>
        <v>0</v>
      </c>
      <c r="Q30" s="10"/>
      <c r="R30" s="10"/>
      <c r="S30" s="10"/>
      <c r="T30" s="10"/>
      <c r="U30" s="93">
        <f t="shared" si="5"/>
        <v>0</v>
      </c>
      <c r="V30" s="90">
        <f t="shared" si="6"/>
        <v>0</v>
      </c>
    </row>
    <row r="31" spans="1:22" s="3" customFormat="1" ht="17.100000000000001" customHeight="1" x14ac:dyDescent="0.25">
      <c r="A31" s="26">
        <v>26</v>
      </c>
      <c r="B31" s="152"/>
      <c r="C31" s="153"/>
      <c r="D31" s="4"/>
      <c r="E31" s="5"/>
      <c r="F31" s="37">
        <f t="shared" si="7"/>
        <v>1</v>
      </c>
      <c r="G31" s="94">
        <f t="shared" si="1"/>
        <v>0</v>
      </c>
      <c r="H31" s="94">
        <f t="shared" si="2"/>
        <v>0</v>
      </c>
      <c r="I31" s="9"/>
      <c r="J31" s="15"/>
      <c r="K31" s="88">
        <f>IF(J31=0,0,VLOOKUP(J31,CODES!$C$6:$D$12,2,FALSE))</f>
        <v>0</v>
      </c>
      <c r="L31" s="88">
        <f>IF(I31=0,0,ROUND(VLOOKUP(I31,CODES!$G$5:$H$38,2,FALSE)*G31,0)+ROUND(VLOOKUP(I31,CODES!$G$5:$H$38,2,FALSE)*H31/30,0))</f>
        <v>0</v>
      </c>
      <c r="M31" s="90">
        <f t="shared" si="3"/>
        <v>0</v>
      </c>
      <c r="N31" s="57"/>
      <c r="O31" s="58"/>
      <c r="P31" s="91">
        <f t="shared" si="4"/>
        <v>0</v>
      </c>
      <c r="Q31" s="10"/>
      <c r="R31" s="10"/>
      <c r="S31" s="10"/>
      <c r="T31" s="10"/>
      <c r="U31" s="93">
        <f t="shared" si="5"/>
        <v>0</v>
      </c>
      <c r="V31" s="90">
        <f t="shared" si="6"/>
        <v>0</v>
      </c>
    </row>
    <row r="32" spans="1:22" s="3" customFormat="1" ht="17.100000000000001" customHeight="1" x14ac:dyDescent="0.25">
      <c r="A32" s="26">
        <v>27</v>
      </c>
      <c r="B32" s="152"/>
      <c r="C32" s="153"/>
      <c r="D32" s="4"/>
      <c r="E32" s="5"/>
      <c r="F32" s="37">
        <f t="shared" si="7"/>
        <v>1</v>
      </c>
      <c r="G32" s="94">
        <f t="shared" si="1"/>
        <v>0</v>
      </c>
      <c r="H32" s="94">
        <f t="shared" si="2"/>
        <v>0</v>
      </c>
      <c r="I32" s="9"/>
      <c r="J32" s="15"/>
      <c r="K32" s="88">
        <f>IF(J32=0,0,VLOOKUP(J32,CODES!$C$6:$D$12,2,FALSE))</f>
        <v>0</v>
      </c>
      <c r="L32" s="88">
        <f>IF(I32=0,0,ROUND(VLOOKUP(I32,CODES!$G$5:$H$38,2,FALSE)*G32,0)+ROUND(VLOOKUP(I32,CODES!$G$5:$H$38,2,FALSE)*H32/30,0))</f>
        <v>0</v>
      </c>
      <c r="M32" s="90">
        <f t="shared" si="3"/>
        <v>0</v>
      </c>
      <c r="N32" s="57"/>
      <c r="O32" s="58"/>
      <c r="P32" s="91">
        <f t="shared" si="4"/>
        <v>0</v>
      </c>
      <c r="Q32" s="10"/>
      <c r="R32" s="10"/>
      <c r="S32" s="10"/>
      <c r="T32" s="10"/>
      <c r="U32" s="93">
        <f t="shared" si="5"/>
        <v>0</v>
      </c>
      <c r="V32" s="90">
        <f t="shared" si="6"/>
        <v>0</v>
      </c>
    </row>
    <row r="33" spans="1:22" s="3" customFormat="1" ht="17.100000000000001" customHeight="1" x14ac:dyDescent="0.25">
      <c r="A33" s="26">
        <v>28</v>
      </c>
      <c r="B33" s="152"/>
      <c r="C33" s="153"/>
      <c r="D33" s="4"/>
      <c r="E33" s="5"/>
      <c r="F33" s="37">
        <f t="shared" si="7"/>
        <v>1</v>
      </c>
      <c r="G33" s="94">
        <f t="shared" si="1"/>
        <v>0</v>
      </c>
      <c r="H33" s="94">
        <f t="shared" si="2"/>
        <v>0</v>
      </c>
      <c r="I33" s="9"/>
      <c r="J33" s="15"/>
      <c r="K33" s="88">
        <f>IF(J33=0,0,VLOOKUP(J33,CODES!$C$6:$D$12,2,FALSE))</f>
        <v>0</v>
      </c>
      <c r="L33" s="88">
        <f>IF(I33=0,0,ROUND(VLOOKUP(I33,CODES!$G$5:$H$38,2,FALSE)*G33,0)+ROUND(VLOOKUP(I33,CODES!$G$5:$H$38,2,FALSE)*H33/30,0))</f>
        <v>0</v>
      </c>
      <c r="M33" s="90">
        <f t="shared" si="3"/>
        <v>0</v>
      </c>
      <c r="N33" s="57"/>
      <c r="O33" s="58"/>
      <c r="P33" s="91">
        <f t="shared" si="4"/>
        <v>0</v>
      </c>
      <c r="Q33" s="10"/>
      <c r="R33" s="10"/>
      <c r="S33" s="10"/>
      <c r="T33" s="10"/>
      <c r="U33" s="93">
        <f t="shared" si="5"/>
        <v>0</v>
      </c>
      <c r="V33" s="90">
        <f t="shared" si="6"/>
        <v>0</v>
      </c>
    </row>
    <row r="34" spans="1:22" s="3" customFormat="1" ht="17.100000000000001" customHeight="1" x14ac:dyDescent="0.25">
      <c r="A34" s="26">
        <v>29</v>
      </c>
      <c r="B34" s="152"/>
      <c r="C34" s="153"/>
      <c r="D34" s="4"/>
      <c r="E34" s="5"/>
      <c r="F34" s="37">
        <f t="shared" si="7"/>
        <v>1</v>
      </c>
      <c r="G34" s="94">
        <f t="shared" si="1"/>
        <v>0</v>
      </c>
      <c r="H34" s="94">
        <f t="shared" si="2"/>
        <v>0</v>
      </c>
      <c r="I34" s="9"/>
      <c r="J34" s="15"/>
      <c r="K34" s="88">
        <f>IF(J34=0,0,VLOOKUP(J34,CODES!$C$6:$D$12,2,FALSE))</f>
        <v>0</v>
      </c>
      <c r="L34" s="88">
        <f>IF(I34=0,0,ROUND(VLOOKUP(I34,CODES!$G$5:$H$38,2,FALSE)*G34,0)+ROUND(VLOOKUP(I34,CODES!$G$5:$H$38,2,FALSE)*H34/30,0))</f>
        <v>0</v>
      </c>
      <c r="M34" s="90">
        <f t="shared" si="3"/>
        <v>0</v>
      </c>
      <c r="N34" s="57"/>
      <c r="O34" s="58"/>
      <c r="P34" s="91">
        <f t="shared" si="4"/>
        <v>0</v>
      </c>
      <c r="Q34" s="10"/>
      <c r="R34" s="10"/>
      <c r="S34" s="10"/>
      <c r="T34" s="10"/>
      <c r="U34" s="93">
        <f t="shared" si="5"/>
        <v>0</v>
      </c>
      <c r="V34" s="90">
        <f t="shared" si="6"/>
        <v>0</v>
      </c>
    </row>
    <row r="35" spans="1:22" s="3" customFormat="1" ht="17.100000000000001" customHeight="1" x14ac:dyDescent="0.25">
      <c r="A35" s="26">
        <v>30</v>
      </c>
      <c r="B35" s="152"/>
      <c r="C35" s="153"/>
      <c r="D35" s="4"/>
      <c r="E35" s="5"/>
      <c r="F35" s="37">
        <f t="shared" si="7"/>
        <v>1</v>
      </c>
      <c r="G35" s="94">
        <f t="shared" si="1"/>
        <v>0</v>
      </c>
      <c r="H35" s="94">
        <f t="shared" si="2"/>
        <v>0</v>
      </c>
      <c r="I35" s="9"/>
      <c r="J35" s="15"/>
      <c r="K35" s="88">
        <f>IF(J35=0,0,VLOOKUP(J35,CODES!$C$6:$D$12,2,FALSE))</f>
        <v>0</v>
      </c>
      <c r="L35" s="88">
        <f>IF(I35=0,0,ROUND(VLOOKUP(I35,CODES!$G$5:$H$38,2,FALSE)*G35,0)+ROUND(VLOOKUP(I35,CODES!$G$5:$H$38,2,FALSE)*H35/30,0))</f>
        <v>0</v>
      </c>
      <c r="M35" s="90">
        <f t="shared" si="3"/>
        <v>0</v>
      </c>
      <c r="N35" s="57"/>
      <c r="O35" s="58"/>
      <c r="P35" s="91">
        <f t="shared" si="4"/>
        <v>0</v>
      </c>
      <c r="Q35" s="10"/>
      <c r="R35" s="10"/>
      <c r="S35" s="10"/>
      <c r="T35" s="10"/>
      <c r="U35" s="93">
        <f t="shared" si="5"/>
        <v>0</v>
      </c>
      <c r="V35" s="90">
        <f t="shared" si="6"/>
        <v>0</v>
      </c>
    </row>
    <row r="36" spans="1:22" s="3" customFormat="1" ht="17.100000000000001" customHeight="1" x14ac:dyDescent="0.25">
      <c r="A36" s="26">
        <v>31</v>
      </c>
      <c r="B36" s="152"/>
      <c r="C36" s="153"/>
      <c r="D36" s="4"/>
      <c r="E36" s="5"/>
      <c r="F36" s="37">
        <f t="shared" si="7"/>
        <v>1</v>
      </c>
      <c r="G36" s="94">
        <f t="shared" si="1"/>
        <v>0</v>
      </c>
      <c r="H36" s="94">
        <f t="shared" si="2"/>
        <v>0</v>
      </c>
      <c r="I36" s="9"/>
      <c r="J36" s="15"/>
      <c r="K36" s="88">
        <f>IF(J36=0,0,VLOOKUP(J36,CODES!$C$6:$D$12,2,FALSE))</f>
        <v>0</v>
      </c>
      <c r="L36" s="88">
        <f>IF(I36=0,0,ROUND(VLOOKUP(I36,CODES!$G$5:$H$38,2,FALSE)*G36,0)+ROUND(VLOOKUP(I36,CODES!$G$5:$H$38,2,FALSE)*H36/30,0))</f>
        <v>0</v>
      </c>
      <c r="M36" s="90">
        <f t="shared" si="3"/>
        <v>0</v>
      </c>
      <c r="N36" s="57"/>
      <c r="O36" s="58"/>
      <c r="P36" s="91">
        <f t="shared" si="4"/>
        <v>0</v>
      </c>
      <c r="Q36" s="10"/>
      <c r="R36" s="10"/>
      <c r="S36" s="10"/>
      <c r="T36" s="10"/>
      <c r="U36" s="93">
        <f t="shared" si="5"/>
        <v>0</v>
      </c>
      <c r="V36" s="90">
        <f t="shared" si="6"/>
        <v>0</v>
      </c>
    </row>
    <row r="37" spans="1:22" s="3" customFormat="1" ht="17.100000000000001" customHeight="1" x14ac:dyDescent="0.25">
      <c r="A37" s="26">
        <v>32</v>
      </c>
      <c r="B37" s="152"/>
      <c r="C37" s="153"/>
      <c r="D37" s="4"/>
      <c r="E37" s="5"/>
      <c r="F37" s="37">
        <f t="shared" si="7"/>
        <v>1</v>
      </c>
      <c r="G37" s="94">
        <f t="shared" si="1"/>
        <v>0</v>
      </c>
      <c r="H37" s="94">
        <f t="shared" si="2"/>
        <v>0</v>
      </c>
      <c r="I37" s="9"/>
      <c r="J37" s="15"/>
      <c r="K37" s="88">
        <f>IF(J37=0,0,VLOOKUP(J37,CODES!$C$6:$D$12,2,FALSE))</f>
        <v>0</v>
      </c>
      <c r="L37" s="88">
        <f>IF(I37=0,0,ROUND(VLOOKUP(I37,CODES!$G$5:$H$38,2,FALSE)*G37,0)+ROUND(VLOOKUP(I37,CODES!$G$5:$H$38,2,FALSE)*H37/30,0))</f>
        <v>0</v>
      </c>
      <c r="M37" s="90">
        <f t="shared" si="3"/>
        <v>0</v>
      </c>
      <c r="N37" s="57"/>
      <c r="O37" s="58"/>
      <c r="P37" s="91">
        <f t="shared" si="4"/>
        <v>0</v>
      </c>
      <c r="Q37" s="10"/>
      <c r="R37" s="10"/>
      <c r="S37" s="10"/>
      <c r="T37" s="10"/>
      <c r="U37" s="93">
        <f t="shared" si="5"/>
        <v>0</v>
      </c>
      <c r="V37" s="90">
        <f t="shared" si="6"/>
        <v>0</v>
      </c>
    </row>
    <row r="38" spans="1:22" s="3" customFormat="1" ht="17.100000000000001" customHeight="1" x14ac:dyDescent="0.25">
      <c r="A38" s="26">
        <v>33</v>
      </c>
      <c r="B38" s="152"/>
      <c r="C38" s="153"/>
      <c r="D38" s="4"/>
      <c r="E38" s="5"/>
      <c r="F38" s="37">
        <f t="shared" si="7"/>
        <v>1</v>
      </c>
      <c r="G38" s="94">
        <f t="shared" si="1"/>
        <v>0</v>
      </c>
      <c r="H38" s="94">
        <f t="shared" si="2"/>
        <v>0</v>
      </c>
      <c r="I38" s="9"/>
      <c r="J38" s="15"/>
      <c r="K38" s="88">
        <f>IF(J38=0,0,VLOOKUP(J38,CODES!$C$6:$D$12,2,FALSE))</f>
        <v>0</v>
      </c>
      <c r="L38" s="88">
        <f>IF(I38=0,0,ROUND(VLOOKUP(I38,CODES!$G$5:$H$38,2,FALSE)*G38,0)+ROUND(VLOOKUP(I38,CODES!$G$5:$H$38,2,FALSE)*H38/30,0))</f>
        <v>0</v>
      </c>
      <c r="M38" s="90">
        <f t="shared" si="3"/>
        <v>0</v>
      </c>
      <c r="N38" s="57"/>
      <c r="O38" s="58"/>
      <c r="P38" s="91">
        <f t="shared" si="4"/>
        <v>0</v>
      </c>
      <c r="Q38" s="10"/>
      <c r="R38" s="10"/>
      <c r="S38" s="10"/>
      <c r="T38" s="10"/>
      <c r="U38" s="93">
        <f t="shared" si="5"/>
        <v>0</v>
      </c>
      <c r="V38" s="90">
        <f t="shared" si="6"/>
        <v>0</v>
      </c>
    </row>
    <row r="39" spans="1:22" s="3" customFormat="1" ht="17.100000000000001" customHeight="1" x14ac:dyDescent="0.25">
      <c r="A39" s="26">
        <v>34</v>
      </c>
      <c r="B39" s="152"/>
      <c r="C39" s="153"/>
      <c r="D39" s="4"/>
      <c r="E39" s="5"/>
      <c r="F39" s="37">
        <f t="shared" si="7"/>
        <v>1</v>
      </c>
      <c r="G39" s="94">
        <f t="shared" si="1"/>
        <v>0</v>
      </c>
      <c r="H39" s="94">
        <f t="shared" si="2"/>
        <v>0</v>
      </c>
      <c r="I39" s="9"/>
      <c r="J39" s="15"/>
      <c r="K39" s="88">
        <f>IF(J39=0,0,VLOOKUP(J39,CODES!$C$6:$D$12,2,FALSE))</f>
        <v>0</v>
      </c>
      <c r="L39" s="88">
        <f>IF(I39=0,0,ROUND(VLOOKUP(I39,CODES!$G$5:$H$38,2,FALSE)*G39,0)+ROUND(VLOOKUP(I39,CODES!$G$5:$H$38,2,FALSE)*H39/30,0))</f>
        <v>0</v>
      </c>
      <c r="M39" s="90">
        <f t="shared" si="3"/>
        <v>0</v>
      </c>
      <c r="N39" s="57"/>
      <c r="O39" s="58"/>
      <c r="P39" s="91">
        <f t="shared" si="4"/>
        <v>0</v>
      </c>
      <c r="Q39" s="10"/>
      <c r="R39" s="10"/>
      <c r="S39" s="10"/>
      <c r="T39" s="10"/>
      <c r="U39" s="93">
        <f t="shared" si="5"/>
        <v>0</v>
      </c>
      <c r="V39" s="90">
        <f t="shared" si="6"/>
        <v>0</v>
      </c>
    </row>
    <row r="40" spans="1:22" s="3" customFormat="1" ht="17.100000000000001" customHeight="1" x14ac:dyDescent="0.25">
      <c r="A40" s="26">
        <v>35</v>
      </c>
      <c r="B40" s="152"/>
      <c r="C40" s="153"/>
      <c r="D40" s="4"/>
      <c r="E40" s="5"/>
      <c r="F40" s="37">
        <f t="shared" si="7"/>
        <v>1</v>
      </c>
      <c r="G40" s="94">
        <f t="shared" si="1"/>
        <v>0</v>
      </c>
      <c r="H40" s="94">
        <f t="shared" si="2"/>
        <v>0</v>
      </c>
      <c r="I40" s="9"/>
      <c r="J40" s="15"/>
      <c r="K40" s="88">
        <f>IF(J40=0,0,VLOOKUP(J40,CODES!$C$6:$D$12,2,FALSE))</f>
        <v>0</v>
      </c>
      <c r="L40" s="88">
        <f>IF(I40=0,0,ROUND(VLOOKUP(I40,CODES!$G$5:$H$38,2,FALSE)*G40,0)+ROUND(VLOOKUP(I40,CODES!$G$5:$H$38,2,FALSE)*H40/30,0))</f>
        <v>0</v>
      </c>
      <c r="M40" s="90">
        <f t="shared" si="3"/>
        <v>0</v>
      </c>
      <c r="N40" s="57"/>
      <c r="O40" s="58"/>
      <c r="P40" s="91">
        <f t="shared" si="4"/>
        <v>0</v>
      </c>
      <c r="Q40" s="10"/>
      <c r="R40" s="10"/>
      <c r="S40" s="10"/>
      <c r="T40" s="10"/>
      <c r="U40" s="93">
        <f t="shared" si="5"/>
        <v>0</v>
      </c>
      <c r="V40" s="90">
        <f t="shared" si="6"/>
        <v>0</v>
      </c>
    </row>
    <row r="41" spans="1:22" s="3" customFormat="1" ht="17.100000000000001" customHeight="1" x14ac:dyDescent="0.25">
      <c r="A41" s="26">
        <v>36</v>
      </c>
      <c r="B41" s="152"/>
      <c r="C41" s="153"/>
      <c r="D41" s="4"/>
      <c r="E41" s="5"/>
      <c r="F41" s="37">
        <f t="shared" si="7"/>
        <v>1</v>
      </c>
      <c r="G41" s="94">
        <f t="shared" si="1"/>
        <v>0</v>
      </c>
      <c r="H41" s="94">
        <f t="shared" si="2"/>
        <v>0</v>
      </c>
      <c r="I41" s="9"/>
      <c r="J41" s="15"/>
      <c r="K41" s="88">
        <f>IF(J41=0,0,VLOOKUP(J41,CODES!$C$6:$D$12,2,FALSE))</f>
        <v>0</v>
      </c>
      <c r="L41" s="88">
        <f>IF(I41=0,0,ROUND(VLOOKUP(I41,CODES!$G$5:$H$38,2,FALSE)*G41,0)+ROUND(VLOOKUP(I41,CODES!$G$5:$H$38,2,FALSE)*H41/30,0))</f>
        <v>0</v>
      </c>
      <c r="M41" s="90">
        <f t="shared" si="3"/>
        <v>0</v>
      </c>
      <c r="N41" s="57"/>
      <c r="O41" s="58"/>
      <c r="P41" s="91">
        <f t="shared" si="4"/>
        <v>0</v>
      </c>
      <c r="Q41" s="10"/>
      <c r="R41" s="10"/>
      <c r="S41" s="10"/>
      <c r="T41" s="10"/>
      <c r="U41" s="93">
        <f t="shared" si="5"/>
        <v>0</v>
      </c>
      <c r="V41" s="90">
        <f t="shared" si="6"/>
        <v>0</v>
      </c>
    </row>
    <row r="42" spans="1:22" s="3" customFormat="1" ht="17.100000000000001" customHeight="1" x14ac:dyDescent="0.25">
      <c r="A42" s="26">
        <v>37</v>
      </c>
      <c r="B42" s="152"/>
      <c r="C42" s="153"/>
      <c r="D42" s="4"/>
      <c r="E42" s="5"/>
      <c r="F42" s="37">
        <f t="shared" si="7"/>
        <v>1</v>
      </c>
      <c r="G42" s="94">
        <f t="shared" si="1"/>
        <v>0</v>
      </c>
      <c r="H42" s="94">
        <f t="shared" si="2"/>
        <v>0</v>
      </c>
      <c r="I42" s="9"/>
      <c r="J42" s="15"/>
      <c r="K42" s="88">
        <f>IF(J42=0,0,VLOOKUP(J42,CODES!$C$6:$D$12,2,FALSE))</f>
        <v>0</v>
      </c>
      <c r="L42" s="88">
        <f>IF(I42=0,0,ROUND(VLOOKUP(I42,CODES!$G$5:$H$38,2,FALSE)*G42,0)+ROUND(VLOOKUP(I42,CODES!$G$5:$H$38,2,FALSE)*H42/30,0))</f>
        <v>0</v>
      </c>
      <c r="M42" s="90">
        <f t="shared" si="3"/>
        <v>0</v>
      </c>
      <c r="N42" s="57"/>
      <c r="O42" s="58"/>
      <c r="P42" s="91">
        <f t="shared" si="4"/>
        <v>0</v>
      </c>
      <c r="Q42" s="10"/>
      <c r="R42" s="10"/>
      <c r="S42" s="10"/>
      <c r="T42" s="10"/>
      <c r="U42" s="93">
        <f t="shared" si="5"/>
        <v>0</v>
      </c>
      <c r="V42" s="90">
        <f t="shared" si="6"/>
        <v>0</v>
      </c>
    </row>
    <row r="43" spans="1:22" s="3" customFormat="1" ht="17.100000000000001" customHeight="1" x14ac:dyDescent="0.25">
      <c r="A43" s="26">
        <v>38</v>
      </c>
      <c r="B43" s="152"/>
      <c r="C43" s="153"/>
      <c r="D43" s="4"/>
      <c r="E43" s="5"/>
      <c r="F43" s="37">
        <f t="shared" si="7"/>
        <v>1</v>
      </c>
      <c r="G43" s="94">
        <f t="shared" si="1"/>
        <v>0</v>
      </c>
      <c r="H43" s="94">
        <f t="shared" si="2"/>
        <v>0</v>
      </c>
      <c r="I43" s="9"/>
      <c r="J43" s="15"/>
      <c r="K43" s="88">
        <f>IF(J43=0,0,VLOOKUP(J43,CODES!$C$6:$D$12,2,FALSE))</f>
        <v>0</v>
      </c>
      <c r="L43" s="88">
        <f>IF(I43=0,0,ROUND(VLOOKUP(I43,CODES!$G$5:$H$38,2,FALSE)*G43,0)+ROUND(VLOOKUP(I43,CODES!$G$5:$H$38,2,FALSE)*H43/30,0))</f>
        <v>0</v>
      </c>
      <c r="M43" s="90">
        <f t="shared" si="3"/>
        <v>0</v>
      </c>
      <c r="N43" s="57"/>
      <c r="O43" s="58"/>
      <c r="P43" s="91">
        <f t="shared" si="4"/>
        <v>0</v>
      </c>
      <c r="Q43" s="10"/>
      <c r="R43" s="10"/>
      <c r="S43" s="10"/>
      <c r="T43" s="10"/>
      <c r="U43" s="93">
        <f t="shared" si="5"/>
        <v>0</v>
      </c>
      <c r="V43" s="90">
        <f t="shared" si="6"/>
        <v>0</v>
      </c>
    </row>
    <row r="44" spans="1:22" s="3" customFormat="1" ht="17.100000000000001" customHeight="1" x14ac:dyDescent="0.25">
      <c r="A44" s="26">
        <v>39</v>
      </c>
      <c r="B44" s="152"/>
      <c r="C44" s="153"/>
      <c r="D44" s="4"/>
      <c r="E44" s="5"/>
      <c r="F44" s="37">
        <f t="shared" si="7"/>
        <v>1</v>
      </c>
      <c r="G44" s="94">
        <f t="shared" si="1"/>
        <v>0</v>
      </c>
      <c r="H44" s="94">
        <f t="shared" si="2"/>
        <v>0</v>
      </c>
      <c r="I44" s="9"/>
      <c r="J44" s="15"/>
      <c r="K44" s="88">
        <f>IF(J44=0,0,VLOOKUP(J44,CODES!$C$6:$D$12,2,FALSE))</f>
        <v>0</v>
      </c>
      <c r="L44" s="88">
        <f>IF(I44=0,0,ROUND(VLOOKUP(I44,CODES!$G$5:$H$38,2,FALSE)*G44,0)+ROUND(VLOOKUP(I44,CODES!$G$5:$H$38,2,FALSE)*H44/30,0))</f>
        <v>0</v>
      </c>
      <c r="M44" s="90">
        <f t="shared" si="3"/>
        <v>0</v>
      </c>
      <c r="N44" s="57"/>
      <c r="O44" s="58"/>
      <c r="P44" s="91">
        <f t="shared" si="4"/>
        <v>0</v>
      </c>
      <c r="Q44" s="10"/>
      <c r="R44" s="10"/>
      <c r="S44" s="10"/>
      <c r="T44" s="10"/>
      <c r="U44" s="93">
        <f t="shared" si="5"/>
        <v>0</v>
      </c>
      <c r="V44" s="90">
        <f t="shared" si="6"/>
        <v>0</v>
      </c>
    </row>
    <row r="45" spans="1:22" s="3" customFormat="1" ht="17.100000000000001" customHeight="1" x14ac:dyDescent="0.25">
      <c r="A45" s="26">
        <v>40</v>
      </c>
      <c r="B45" s="152"/>
      <c r="C45" s="153"/>
      <c r="D45" s="4"/>
      <c r="E45" s="5"/>
      <c r="F45" s="37">
        <f t="shared" si="7"/>
        <v>1</v>
      </c>
      <c r="G45" s="94">
        <f t="shared" si="1"/>
        <v>0</v>
      </c>
      <c r="H45" s="94">
        <f t="shared" si="2"/>
        <v>0</v>
      </c>
      <c r="I45" s="9"/>
      <c r="J45" s="15"/>
      <c r="K45" s="88">
        <f>IF(J45=0,0,VLOOKUP(J45,CODES!$C$6:$D$12,2,FALSE))</f>
        <v>0</v>
      </c>
      <c r="L45" s="88">
        <f>IF(I45=0,0,ROUND(VLOOKUP(I45,CODES!$G$5:$H$38,2,FALSE)*G45,0)+ROUND(VLOOKUP(I45,CODES!$G$5:$H$38,2,FALSE)*H45/30,0))</f>
        <v>0</v>
      </c>
      <c r="M45" s="90">
        <f t="shared" si="3"/>
        <v>0</v>
      </c>
      <c r="N45" s="57"/>
      <c r="O45" s="58"/>
      <c r="P45" s="91">
        <f t="shared" si="4"/>
        <v>0</v>
      </c>
      <c r="Q45" s="10"/>
      <c r="R45" s="10"/>
      <c r="S45" s="10"/>
      <c r="T45" s="10"/>
      <c r="U45" s="93">
        <f t="shared" si="5"/>
        <v>0</v>
      </c>
      <c r="V45" s="90">
        <f t="shared" si="6"/>
        <v>0</v>
      </c>
    </row>
    <row r="46" spans="1:22" s="3" customFormat="1" ht="17.100000000000001" customHeight="1" x14ac:dyDescent="0.25">
      <c r="A46" s="26">
        <v>41</v>
      </c>
      <c r="B46" s="152"/>
      <c r="C46" s="153"/>
      <c r="D46" s="4"/>
      <c r="E46" s="5"/>
      <c r="F46" s="37">
        <f t="shared" si="7"/>
        <v>1</v>
      </c>
      <c r="G46" s="94">
        <f t="shared" si="1"/>
        <v>0</v>
      </c>
      <c r="H46" s="94">
        <f t="shared" si="2"/>
        <v>0</v>
      </c>
      <c r="I46" s="9"/>
      <c r="J46" s="15"/>
      <c r="K46" s="88">
        <f>IF(J46=0,0,VLOOKUP(J46,CODES!$C$6:$D$12,2,FALSE))</f>
        <v>0</v>
      </c>
      <c r="L46" s="88">
        <f>IF(I46=0,0,ROUND(VLOOKUP(I46,CODES!$G$5:$H$38,2,FALSE)*G46,0)+ROUND(VLOOKUP(I46,CODES!$G$5:$H$38,2,FALSE)*H46/30,0))</f>
        <v>0</v>
      </c>
      <c r="M46" s="90">
        <f t="shared" si="3"/>
        <v>0</v>
      </c>
      <c r="N46" s="57"/>
      <c r="O46" s="58"/>
      <c r="P46" s="91">
        <f t="shared" si="4"/>
        <v>0</v>
      </c>
      <c r="Q46" s="10"/>
      <c r="R46" s="10"/>
      <c r="S46" s="10"/>
      <c r="T46" s="10"/>
      <c r="U46" s="93">
        <f t="shared" si="5"/>
        <v>0</v>
      </c>
      <c r="V46" s="90">
        <f t="shared" si="6"/>
        <v>0</v>
      </c>
    </row>
    <row r="47" spans="1:22" s="3" customFormat="1" ht="17.100000000000001" customHeight="1" x14ac:dyDescent="0.25">
      <c r="A47" s="26">
        <v>42</v>
      </c>
      <c r="B47" s="152"/>
      <c r="C47" s="153"/>
      <c r="D47" s="4"/>
      <c r="E47" s="5"/>
      <c r="F47" s="37">
        <f t="shared" si="7"/>
        <v>1</v>
      </c>
      <c r="G47" s="94">
        <f t="shared" si="1"/>
        <v>0</v>
      </c>
      <c r="H47" s="94">
        <f t="shared" si="2"/>
        <v>0</v>
      </c>
      <c r="I47" s="9"/>
      <c r="J47" s="15"/>
      <c r="K47" s="88">
        <f>IF(J47=0,0,VLOOKUP(J47,CODES!$C$6:$D$12,2,FALSE))</f>
        <v>0</v>
      </c>
      <c r="L47" s="88">
        <f>IF(I47=0,0,ROUND(VLOOKUP(I47,CODES!$G$5:$H$38,2,FALSE)*G47,0)+ROUND(VLOOKUP(I47,CODES!$G$5:$H$38,2,FALSE)*H47/30,0))</f>
        <v>0</v>
      </c>
      <c r="M47" s="90">
        <f t="shared" si="3"/>
        <v>0</v>
      </c>
      <c r="N47" s="57"/>
      <c r="O47" s="58"/>
      <c r="P47" s="91">
        <f t="shared" si="4"/>
        <v>0</v>
      </c>
      <c r="Q47" s="10"/>
      <c r="R47" s="10"/>
      <c r="S47" s="10"/>
      <c r="T47" s="10"/>
      <c r="U47" s="93">
        <f t="shared" si="5"/>
        <v>0</v>
      </c>
      <c r="V47" s="90">
        <f t="shared" si="6"/>
        <v>0</v>
      </c>
    </row>
    <row r="48" spans="1:22" s="3" customFormat="1" ht="17.100000000000001" customHeight="1" x14ac:dyDescent="0.25">
      <c r="A48" s="26">
        <v>43</v>
      </c>
      <c r="B48" s="152"/>
      <c r="C48" s="153"/>
      <c r="D48" s="4"/>
      <c r="E48" s="5"/>
      <c r="F48" s="37">
        <f t="shared" si="7"/>
        <v>1</v>
      </c>
      <c r="G48" s="94">
        <f t="shared" si="1"/>
        <v>0</v>
      </c>
      <c r="H48" s="94">
        <f t="shared" si="2"/>
        <v>0</v>
      </c>
      <c r="I48" s="9"/>
      <c r="J48" s="15"/>
      <c r="K48" s="88">
        <f>IF(J48=0,0,VLOOKUP(J48,CODES!$C$6:$D$12,2,FALSE))</f>
        <v>0</v>
      </c>
      <c r="L48" s="88">
        <f>IF(I48=0,0,ROUND(VLOOKUP(I48,CODES!$G$5:$H$38,2,FALSE)*G48,0)+ROUND(VLOOKUP(I48,CODES!$G$5:$H$38,2,FALSE)*H48/30,0))</f>
        <v>0</v>
      </c>
      <c r="M48" s="90">
        <f t="shared" si="3"/>
        <v>0</v>
      </c>
      <c r="N48" s="57"/>
      <c r="O48" s="58"/>
      <c r="P48" s="91">
        <f t="shared" si="4"/>
        <v>0</v>
      </c>
      <c r="Q48" s="10"/>
      <c r="R48" s="10"/>
      <c r="S48" s="10"/>
      <c r="T48" s="10"/>
      <c r="U48" s="93">
        <f t="shared" si="5"/>
        <v>0</v>
      </c>
      <c r="V48" s="90">
        <f t="shared" si="6"/>
        <v>0</v>
      </c>
    </row>
    <row r="49" spans="1:22" s="3" customFormat="1" ht="17.100000000000001" customHeight="1" x14ac:dyDescent="0.25">
      <c r="A49" s="26">
        <v>44</v>
      </c>
      <c r="B49" s="152"/>
      <c r="C49" s="153"/>
      <c r="D49" s="4"/>
      <c r="E49" s="5"/>
      <c r="F49" s="37">
        <f t="shared" si="7"/>
        <v>1</v>
      </c>
      <c r="G49" s="94">
        <f t="shared" si="1"/>
        <v>0</v>
      </c>
      <c r="H49" s="94">
        <f t="shared" si="2"/>
        <v>0</v>
      </c>
      <c r="I49" s="9"/>
      <c r="J49" s="15"/>
      <c r="K49" s="88">
        <f>IF(J49=0,0,VLOOKUP(J49,CODES!$C$6:$D$12,2,FALSE))</f>
        <v>0</v>
      </c>
      <c r="L49" s="88">
        <f>IF(I49=0,0,ROUND(VLOOKUP(I49,CODES!$G$5:$H$38,2,FALSE)*G49,0)+ROUND(VLOOKUP(I49,CODES!$G$5:$H$38,2,FALSE)*H49/30,0))</f>
        <v>0</v>
      </c>
      <c r="M49" s="90">
        <f t="shared" si="3"/>
        <v>0</v>
      </c>
      <c r="N49" s="57"/>
      <c r="O49" s="58"/>
      <c r="P49" s="91">
        <f t="shared" si="4"/>
        <v>0</v>
      </c>
      <c r="Q49" s="10"/>
      <c r="R49" s="10"/>
      <c r="S49" s="10"/>
      <c r="T49" s="10"/>
      <c r="U49" s="93">
        <f t="shared" si="5"/>
        <v>0</v>
      </c>
      <c r="V49" s="90">
        <f t="shared" si="6"/>
        <v>0</v>
      </c>
    </row>
    <row r="50" spans="1:22" s="3" customFormat="1" ht="17.100000000000001" customHeight="1" x14ac:dyDescent="0.25">
      <c r="A50" s="26">
        <v>45</v>
      </c>
      <c r="B50" s="152"/>
      <c r="C50" s="153"/>
      <c r="D50" s="4"/>
      <c r="E50" s="5"/>
      <c r="F50" s="37">
        <f t="shared" si="7"/>
        <v>1</v>
      </c>
      <c r="G50" s="94">
        <f t="shared" si="1"/>
        <v>0</v>
      </c>
      <c r="H50" s="94">
        <f t="shared" si="2"/>
        <v>0</v>
      </c>
      <c r="I50" s="9"/>
      <c r="J50" s="15"/>
      <c r="K50" s="88">
        <f>IF(J50=0,0,VLOOKUP(J50,CODES!$C$6:$D$12,2,FALSE))</f>
        <v>0</v>
      </c>
      <c r="L50" s="88">
        <f>IF(I50=0,0,ROUND(VLOOKUP(I50,CODES!$G$5:$H$38,2,FALSE)*G50,0)+ROUND(VLOOKUP(I50,CODES!$G$5:$H$38,2,FALSE)*H50/30,0))</f>
        <v>0</v>
      </c>
      <c r="M50" s="90">
        <f t="shared" si="3"/>
        <v>0</v>
      </c>
      <c r="N50" s="57"/>
      <c r="O50" s="58"/>
      <c r="P50" s="91">
        <f t="shared" si="4"/>
        <v>0</v>
      </c>
      <c r="Q50" s="10"/>
      <c r="R50" s="10"/>
      <c r="S50" s="10"/>
      <c r="T50" s="10"/>
      <c r="U50" s="93">
        <f t="shared" si="5"/>
        <v>0</v>
      </c>
      <c r="V50" s="90">
        <f t="shared" si="6"/>
        <v>0</v>
      </c>
    </row>
    <row r="51" spans="1:22" s="3" customFormat="1" ht="17.100000000000001" customHeight="1" x14ac:dyDescent="0.25">
      <c r="A51" s="26">
        <v>46</v>
      </c>
      <c r="B51" s="152"/>
      <c r="C51" s="153"/>
      <c r="D51" s="4"/>
      <c r="E51" s="5"/>
      <c r="F51" s="37">
        <f t="shared" si="7"/>
        <v>1</v>
      </c>
      <c r="G51" s="94">
        <f t="shared" si="1"/>
        <v>0</v>
      </c>
      <c r="H51" s="94">
        <f t="shared" si="2"/>
        <v>0</v>
      </c>
      <c r="I51" s="9"/>
      <c r="J51" s="15"/>
      <c r="K51" s="88">
        <f>IF(J51=0,0,VLOOKUP(J51,CODES!$C$6:$D$12,2,FALSE))</f>
        <v>0</v>
      </c>
      <c r="L51" s="88">
        <f>IF(I51=0,0,ROUND(VLOOKUP(I51,CODES!$G$5:$H$38,2,FALSE)*G51,0)+ROUND(VLOOKUP(I51,CODES!$G$5:$H$38,2,FALSE)*H51/30,0))</f>
        <v>0</v>
      </c>
      <c r="M51" s="90">
        <f t="shared" si="3"/>
        <v>0</v>
      </c>
      <c r="N51" s="57"/>
      <c r="O51" s="58"/>
      <c r="P51" s="91">
        <f t="shared" si="4"/>
        <v>0</v>
      </c>
      <c r="Q51" s="10"/>
      <c r="R51" s="10"/>
      <c r="S51" s="10"/>
      <c r="T51" s="10"/>
      <c r="U51" s="93">
        <f t="shared" si="5"/>
        <v>0</v>
      </c>
      <c r="V51" s="90">
        <f t="shared" si="6"/>
        <v>0</v>
      </c>
    </row>
    <row r="52" spans="1:22" s="3" customFormat="1" ht="17.100000000000001" customHeight="1" x14ac:dyDescent="0.25">
      <c r="A52" s="26">
        <v>47</v>
      </c>
      <c r="B52" s="152"/>
      <c r="C52" s="153"/>
      <c r="D52" s="4"/>
      <c r="E52" s="5"/>
      <c r="F52" s="37">
        <f t="shared" si="7"/>
        <v>1</v>
      </c>
      <c r="G52" s="94">
        <f t="shared" si="1"/>
        <v>0</v>
      </c>
      <c r="H52" s="94">
        <f t="shared" si="2"/>
        <v>0</v>
      </c>
      <c r="I52" s="9"/>
      <c r="J52" s="15"/>
      <c r="K52" s="88">
        <f>IF(J52=0,0,VLOOKUP(J52,CODES!$C$6:$D$12,2,FALSE))</f>
        <v>0</v>
      </c>
      <c r="L52" s="88">
        <f>IF(I52=0,0,ROUND(VLOOKUP(I52,CODES!$G$5:$H$38,2,FALSE)*G52,0)+ROUND(VLOOKUP(I52,CODES!$G$5:$H$38,2,FALSE)*H52/30,0))</f>
        <v>0</v>
      </c>
      <c r="M52" s="90">
        <f t="shared" si="3"/>
        <v>0</v>
      </c>
      <c r="N52" s="57"/>
      <c r="O52" s="58"/>
      <c r="P52" s="91">
        <f t="shared" si="4"/>
        <v>0</v>
      </c>
      <c r="Q52" s="10"/>
      <c r="R52" s="10"/>
      <c r="S52" s="10"/>
      <c r="T52" s="10"/>
      <c r="U52" s="93">
        <f t="shared" si="5"/>
        <v>0</v>
      </c>
      <c r="V52" s="90">
        <f t="shared" si="6"/>
        <v>0</v>
      </c>
    </row>
    <row r="53" spans="1:22" s="3" customFormat="1" ht="17.100000000000001" customHeight="1" x14ac:dyDescent="0.25">
      <c r="A53" s="26">
        <v>48</v>
      </c>
      <c r="B53" s="152"/>
      <c r="C53" s="153"/>
      <c r="D53" s="4"/>
      <c r="E53" s="5"/>
      <c r="F53" s="37">
        <f t="shared" si="7"/>
        <v>1</v>
      </c>
      <c r="G53" s="94">
        <f t="shared" si="1"/>
        <v>0</v>
      </c>
      <c r="H53" s="94">
        <f t="shared" si="2"/>
        <v>0</v>
      </c>
      <c r="I53" s="9"/>
      <c r="J53" s="15"/>
      <c r="K53" s="88">
        <f>IF(J53=0,0,VLOOKUP(J53,CODES!$C$6:$D$12,2,FALSE))</f>
        <v>0</v>
      </c>
      <c r="L53" s="88">
        <f>IF(I53=0,0,ROUND(VLOOKUP(I53,CODES!$G$5:$H$38,2,FALSE)*G53,0)+ROUND(VLOOKUP(I53,CODES!$G$5:$H$38,2,FALSE)*H53/30,0))</f>
        <v>0</v>
      </c>
      <c r="M53" s="90">
        <f t="shared" si="3"/>
        <v>0</v>
      </c>
      <c r="N53" s="57"/>
      <c r="O53" s="58"/>
      <c r="P53" s="91">
        <f t="shared" si="4"/>
        <v>0</v>
      </c>
      <c r="Q53" s="10"/>
      <c r="R53" s="10"/>
      <c r="S53" s="10"/>
      <c r="T53" s="10"/>
      <c r="U53" s="93">
        <f t="shared" si="5"/>
        <v>0</v>
      </c>
      <c r="V53" s="90">
        <f t="shared" si="6"/>
        <v>0</v>
      </c>
    </row>
    <row r="54" spans="1:22" s="3" customFormat="1" ht="17.100000000000001" customHeight="1" x14ac:dyDescent="0.25">
      <c r="A54" s="26">
        <v>49</v>
      </c>
      <c r="B54" s="152"/>
      <c r="C54" s="153"/>
      <c r="D54" s="4"/>
      <c r="E54" s="5"/>
      <c r="F54" s="37">
        <f t="shared" si="7"/>
        <v>1</v>
      </c>
      <c r="G54" s="94">
        <f t="shared" si="1"/>
        <v>0</v>
      </c>
      <c r="H54" s="94">
        <f t="shared" si="2"/>
        <v>0</v>
      </c>
      <c r="I54" s="9"/>
      <c r="J54" s="15"/>
      <c r="K54" s="88">
        <f>IF(J54=0,0,VLOOKUP(J54,CODES!$C$6:$D$12,2,FALSE))</f>
        <v>0</v>
      </c>
      <c r="L54" s="88">
        <f>IF(I54=0,0,ROUND(VLOOKUP(I54,CODES!$G$5:$H$38,2,FALSE)*G54,0)+ROUND(VLOOKUP(I54,CODES!$G$5:$H$38,2,FALSE)*H54/30,0))</f>
        <v>0</v>
      </c>
      <c r="M54" s="90">
        <f t="shared" si="3"/>
        <v>0</v>
      </c>
      <c r="N54" s="57"/>
      <c r="O54" s="58"/>
      <c r="P54" s="91">
        <f t="shared" si="4"/>
        <v>0</v>
      </c>
      <c r="Q54" s="10"/>
      <c r="R54" s="10"/>
      <c r="S54" s="10"/>
      <c r="T54" s="10"/>
      <c r="U54" s="93">
        <f t="shared" si="5"/>
        <v>0</v>
      </c>
      <c r="V54" s="90">
        <f t="shared" si="6"/>
        <v>0</v>
      </c>
    </row>
    <row r="55" spans="1:22" s="3" customFormat="1" ht="17.100000000000001" customHeight="1" x14ac:dyDescent="0.25">
      <c r="A55" s="26">
        <v>50</v>
      </c>
      <c r="B55" s="152"/>
      <c r="C55" s="153"/>
      <c r="D55" s="4"/>
      <c r="E55" s="5"/>
      <c r="F55" s="37">
        <f t="shared" si="7"/>
        <v>1</v>
      </c>
      <c r="G55" s="94">
        <f t="shared" si="1"/>
        <v>0</v>
      </c>
      <c r="H55" s="94">
        <f t="shared" si="2"/>
        <v>0</v>
      </c>
      <c r="I55" s="9"/>
      <c r="J55" s="15"/>
      <c r="K55" s="88">
        <f>IF(J55=0,0,VLOOKUP(J55,CODES!$C$6:$D$12,2,FALSE))</f>
        <v>0</v>
      </c>
      <c r="L55" s="88">
        <f>IF(I55=0,0,ROUND(VLOOKUP(I55,CODES!$G$5:$H$38,2,FALSE)*G55,0)+ROUND(VLOOKUP(I55,CODES!$G$5:$H$38,2,FALSE)*H55/30,0))</f>
        <v>0</v>
      </c>
      <c r="M55" s="90">
        <f t="shared" si="3"/>
        <v>0</v>
      </c>
      <c r="N55" s="57"/>
      <c r="O55" s="58"/>
      <c r="P55" s="91">
        <f t="shared" si="4"/>
        <v>0</v>
      </c>
      <c r="Q55" s="10"/>
      <c r="R55" s="10"/>
      <c r="S55" s="10"/>
      <c r="T55" s="10"/>
      <c r="U55" s="93">
        <f t="shared" si="5"/>
        <v>0</v>
      </c>
      <c r="V55" s="90">
        <f t="shared" si="6"/>
        <v>0</v>
      </c>
    </row>
    <row r="56" spans="1:22" s="63" customFormat="1" ht="17.100000000000001" customHeight="1" x14ac:dyDescent="0.25">
      <c r="A56" s="74"/>
      <c r="B56" s="150" t="s">
        <v>35</v>
      </c>
      <c r="C56" s="151"/>
      <c r="D56" s="75"/>
      <c r="E56" s="75"/>
      <c r="F56" s="75"/>
      <c r="G56" s="76">
        <f>SUM(G6:G55)</f>
        <v>0</v>
      </c>
      <c r="H56" s="96">
        <f>SUM(H6:H55)</f>
        <v>0</v>
      </c>
      <c r="I56" s="75"/>
      <c r="J56" s="75"/>
      <c r="K56" s="62">
        <f>SUM(K6:K55)</f>
        <v>0</v>
      </c>
      <c r="L56" s="62">
        <f>SUM(L6:L55)</f>
        <v>0</v>
      </c>
      <c r="M56" s="62">
        <f>SUM(M6:M55)</f>
        <v>0</v>
      </c>
      <c r="N56" s="62">
        <f t="shared" ref="N56:V56" si="8">SUM(N6:N55)</f>
        <v>0</v>
      </c>
      <c r="O56" s="62">
        <f t="shared" si="8"/>
        <v>0</v>
      </c>
      <c r="P56" s="62">
        <f t="shared" si="8"/>
        <v>0</v>
      </c>
      <c r="Q56" s="62">
        <f t="shared" si="8"/>
        <v>0</v>
      </c>
      <c r="R56" s="62">
        <f t="shared" si="8"/>
        <v>0</v>
      </c>
      <c r="S56" s="62">
        <f t="shared" si="8"/>
        <v>0</v>
      </c>
      <c r="T56" s="62">
        <f t="shared" si="8"/>
        <v>0</v>
      </c>
      <c r="U56" s="62">
        <f t="shared" si="8"/>
        <v>0</v>
      </c>
      <c r="V56" s="62">
        <f t="shared" si="8"/>
        <v>0</v>
      </c>
    </row>
    <row r="57" spans="1:22" x14ac:dyDescent="0.25">
      <c r="N57" s="2"/>
      <c r="O57" s="2"/>
      <c r="P57" s="2"/>
      <c r="Q57" s="2"/>
      <c r="R57" s="2"/>
      <c r="S57" s="2"/>
      <c r="T57" s="2"/>
      <c r="U57" s="2"/>
    </row>
    <row r="58" spans="1:22" x14ac:dyDescent="0.25">
      <c r="N58" s="3"/>
      <c r="O58" s="3"/>
      <c r="P58" s="3"/>
      <c r="Q58" s="3"/>
      <c r="R58" s="3"/>
      <c r="S58" s="3"/>
      <c r="T58" s="3"/>
      <c r="U58" s="3"/>
    </row>
    <row r="59" spans="1:22" x14ac:dyDescent="0.25">
      <c r="N59" s="3"/>
      <c r="O59" s="3"/>
      <c r="P59" s="3"/>
      <c r="Q59" s="3"/>
      <c r="R59" s="3"/>
      <c r="S59" s="3"/>
      <c r="T59" s="3"/>
      <c r="U59" s="3"/>
    </row>
    <row r="60" spans="1:22" x14ac:dyDescent="0.25">
      <c r="N60" s="3"/>
      <c r="O60" s="3"/>
      <c r="P60" s="3"/>
      <c r="Q60" s="3"/>
      <c r="R60" s="3"/>
      <c r="S60" s="3"/>
      <c r="T60" s="3"/>
      <c r="U60" s="3"/>
    </row>
    <row r="61" spans="1:22" x14ac:dyDescent="0.25">
      <c r="N61" s="3"/>
      <c r="O61" s="3"/>
      <c r="P61" s="3"/>
      <c r="Q61" s="3"/>
      <c r="R61" s="3"/>
      <c r="S61" s="3"/>
      <c r="T61" s="3"/>
      <c r="U61" s="3"/>
    </row>
    <row r="62" spans="1:22" x14ac:dyDescent="0.25">
      <c r="N62" s="3"/>
      <c r="O62" s="3"/>
      <c r="P62" s="3"/>
      <c r="Q62" s="3"/>
      <c r="R62" s="3"/>
      <c r="S62" s="3"/>
      <c r="T62" s="3"/>
      <c r="U62" s="3"/>
    </row>
    <row r="63" spans="1:22" x14ac:dyDescent="0.25">
      <c r="N63" s="3"/>
      <c r="O63" s="3"/>
      <c r="P63" s="3"/>
      <c r="Q63" s="3"/>
      <c r="R63" s="3"/>
      <c r="S63" s="3"/>
      <c r="T63" s="3"/>
      <c r="U63" s="3"/>
    </row>
    <row r="64" spans="1:22" x14ac:dyDescent="0.25">
      <c r="N64" s="3"/>
      <c r="O64" s="3"/>
      <c r="P64" s="3"/>
      <c r="Q64" s="3"/>
      <c r="R64" s="3"/>
      <c r="S64" s="3"/>
      <c r="T64" s="3"/>
      <c r="U64" s="3"/>
    </row>
    <row r="65" spans="14:21" ht="15.75" x14ac:dyDescent="0.25">
      <c r="N65" s="6"/>
      <c r="O65" s="6"/>
      <c r="P65" s="6"/>
      <c r="Q65" s="6"/>
      <c r="R65" s="6"/>
      <c r="S65" s="6"/>
      <c r="T65" s="6"/>
      <c r="U65" s="6"/>
    </row>
  </sheetData>
  <sheetProtection password="CE55" sheet="1" objects="1" scenarios="1"/>
  <dataConsolidate/>
  <mergeCells count="60">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25:C25"/>
    <mergeCell ref="B26:C26"/>
    <mergeCell ref="B27:C27"/>
    <mergeCell ref="B28:C28"/>
    <mergeCell ref="B29:C29"/>
    <mergeCell ref="A1:V1"/>
    <mergeCell ref="B15:C15"/>
    <mergeCell ref="B56:C56"/>
    <mergeCell ref="B17:C17"/>
    <mergeCell ref="B18:C18"/>
    <mergeCell ref="B19:C19"/>
    <mergeCell ref="B20:C20"/>
    <mergeCell ref="B21:C21"/>
    <mergeCell ref="B22:C22"/>
    <mergeCell ref="B16:C16"/>
    <mergeCell ref="B23:C23"/>
    <mergeCell ref="B24:C24"/>
    <mergeCell ref="B55:C55"/>
    <mergeCell ref="B12:C12"/>
    <mergeCell ref="B13:C13"/>
    <mergeCell ref="B14:C14"/>
    <mergeCell ref="N4:P4"/>
    <mergeCell ref="Q4:V4"/>
    <mergeCell ref="D4:H4"/>
    <mergeCell ref="A4:A5"/>
    <mergeCell ref="B4:C5"/>
    <mergeCell ref="B11:C11"/>
    <mergeCell ref="K4:M4"/>
    <mergeCell ref="B6:C6"/>
    <mergeCell ref="B7:C7"/>
    <mergeCell ref="B8:C8"/>
    <mergeCell ref="I4:I5"/>
    <mergeCell ref="J4:J5"/>
    <mergeCell ref="B10:C10"/>
    <mergeCell ref="B9:C9"/>
  </mergeCells>
  <conditionalFormatting sqref="O6:O55">
    <cfRule type="cellIs" dxfId="10" priority="1" operator="greaterThan">
      <formula>L6</formula>
    </cfRule>
    <cfRule type="cellIs" dxfId="9" priority="2" operator="greaterThan">
      <formula>"N6"</formula>
    </cfRule>
  </conditionalFormatting>
  <conditionalFormatting sqref="N6:N55">
    <cfRule type="cellIs" dxfId="8" priority="3" operator="greaterThan">
      <formula>K6</formula>
    </cfRule>
  </conditionalFormatting>
  <printOptions horizontalCentered="1"/>
  <pageMargins left="0.11811023622047245" right="0.11811023622047245" top="0.74803149606299213" bottom="0.74803149606299213" header="0.31496062992125984" footer="0.31496062992125984"/>
  <pageSetup paperSize="9" scale="65" fitToHeight="0" orientation="landscape" r:id="rId1"/>
  <headerFooter>
    <oddFooter>&amp;C&amp;P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CODES!$C$6:$C$12</xm:f>
          </x14:formula1>
          <xm:sqref>J6:J55</xm:sqref>
        </x14:dataValidation>
        <x14:dataValidation type="list" allowBlank="1" showInputMessage="1" showErrorMessage="1">
          <x14:formula1>
            <xm:f>CODES!$G$5:$G$38</xm:f>
          </x14:formula1>
          <xm:sqref>I6:I55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6"/>
  <sheetViews>
    <sheetView zoomScaleNormal="100" workbookViewId="0">
      <selection activeCell="P31" sqref="P31"/>
    </sheetView>
  </sheetViews>
  <sheetFormatPr defaultRowHeight="15" x14ac:dyDescent="0.25"/>
  <cols>
    <col min="1" max="1" width="5.42578125" style="1" customWidth="1"/>
    <col min="2" max="2" width="20.85546875" customWidth="1"/>
    <col min="3" max="3" width="8.5703125" customWidth="1"/>
    <col min="4" max="5" width="10.140625" style="1" bestFit="1" customWidth="1"/>
    <col min="6" max="6" width="6.140625" style="1" bestFit="1" customWidth="1"/>
    <col min="7" max="7" width="8" style="1" bestFit="1" customWidth="1"/>
    <col min="8" max="8" width="12" style="1" bestFit="1" customWidth="1"/>
    <col min="9" max="9" width="9.140625" style="1" hidden="1" customWidth="1"/>
    <col min="10" max="10" width="10.28515625" style="1" bestFit="1" customWidth="1"/>
    <col min="11" max="12" width="12.140625" style="1" hidden="1" customWidth="1"/>
    <col min="13" max="13" width="8.7109375" style="1" bestFit="1" customWidth="1"/>
    <col min="14" max="14" width="9.28515625" style="1" customWidth="1"/>
    <col min="15" max="15" width="9.85546875" bestFit="1" customWidth="1"/>
    <col min="16" max="16" width="9.28515625" customWidth="1"/>
    <col min="17" max="17" width="8.85546875" customWidth="1"/>
    <col min="18" max="18" width="9.7109375" customWidth="1"/>
    <col min="19" max="19" width="9.85546875" customWidth="1"/>
    <col min="20" max="23" width="9.85546875" bestFit="1" customWidth="1"/>
    <col min="24" max="24" width="9.85546875" customWidth="1"/>
    <col min="25" max="25" width="9.28515625" customWidth="1"/>
    <col min="26" max="26" width="5.28515625" hidden="1" customWidth="1"/>
    <col min="27" max="27" width="9.140625" hidden="1" customWidth="1"/>
  </cols>
  <sheetData>
    <row r="1" spans="1:27" ht="50.25" customHeight="1" x14ac:dyDescent="0.4">
      <c r="A1" s="154" t="s">
        <v>146</v>
      </c>
      <c r="B1" s="154"/>
      <c r="C1" s="154"/>
      <c r="D1" s="154"/>
      <c r="E1" s="154"/>
      <c r="F1" s="154"/>
      <c r="G1" s="154"/>
      <c r="H1" s="154"/>
      <c r="I1" s="154"/>
      <c r="J1" s="154"/>
      <c r="K1" s="154"/>
      <c r="L1" s="154"/>
      <c r="M1" s="154"/>
      <c r="N1" s="154"/>
      <c r="O1" s="154"/>
      <c r="P1" s="154"/>
      <c r="Q1" s="154"/>
      <c r="R1" s="154"/>
      <c r="S1" s="154"/>
      <c r="T1" s="154"/>
      <c r="U1" s="154"/>
      <c r="V1" s="154"/>
      <c r="W1" s="154"/>
      <c r="X1" s="154"/>
      <c r="Y1" s="154"/>
    </row>
    <row r="4" spans="1:27" s="14" customFormat="1" ht="37.5" customHeight="1" thickBot="1" x14ac:dyDescent="0.3">
      <c r="A4" s="156"/>
      <c r="B4" s="161" t="s">
        <v>57</v>
      </c>
      <c r="C4" s="161"/>
      <c r="D4" s="165" t="s">
        <v>122</v>
      </c>
      <c r="E4" s="166"/>
      <c r="F4" s="167"/>
      <c r="G4" s="157" t="s">
        <v>2</v>
      </c>
      <c r="H4" s="157" t="s">
        <v>38</v>
      </c>
      <c r="I4" s="174" t="s">
        <v>135</v>
      </c>
      <c r="J4" s="174" t="s">
        <v>113</v>
      </c>
      <c r="K4" s="41"/>
      <c r="L4" s="41"/>
      <c r="M4" s="172" t="s">
        <v>128</v>
      </c>
      <c r="N4" s="169" t="s">
        <v>100</v>
      </c>
      <c r="O4" s="170"/>
      <c r="P4" s="171"/>
      <c r="Q4" s="162" t="s">
        <v>129</v>
      </c>
      <c r="R4" s="163"/>
      <c r="S4" s="164"/>
      <c r="T4" s="161" t="s">
        <v>130</v>
      </c>
      <c r="U4" s="161"/>
      <c r="V4" s="161"/>
      <c r="W4" s="161"/>
      <c r="X4" s="161"/>
      <c r="Y4" s="161"/>
    </row>
    <row r="5" spans="1:27" s="2" customFormat="1" ht="63.75" x14ac:dyDescent="0.25">
      <c r="A5" s="156"/>
      <c r="B5" s="161"/>
      <c r="C5" s="161"/>
      <c r="D5" s="80" t="s">
        <v>0</v>
      </c>
      <c r="E5" s="80" t="s">
        <v>1</v>
      </c>
      <c r="F5" s="52" t="s">
        <v>123</v>
      </c>
      <c r="G5" s="157"/>
      <c r="H5" s="157"/>
      <c r="I5" s="175"/>
      <c r="J5" s="175"/>
      <c r="K5" s="40" t="s">
        <v>98</v>
      </c>
      <c r="L5" s="40" t="s">
        <v>99</v>
      </c>
      <c r="M5" s="173"/>
      <c r="N5" s="82" t="s">
        <v>127</v>
      </c>
      <c r="O5" s="82" t="s">
        <v>126</v>
      </c>
      <c r="P5" s="82" t="s">
        <v>94</v>
      </c>
      <c r="Q5" s="51" t="s">
        <v>103</v>
      </c>
      <c r="R5" s="51" t="s">
        <v>104</v>
      </c>
      <c r="S5" s="67" t="s">
        <v>105</v>
      </c>
      <c r="T5" s="64" t="s">
        <v>106</v>
      </c>
      <c r="U5" s="64" t="s">
        <v>107</v>
      </c>
      <c r="V5" s="64" t="s">
        <v>108</v>
      </c>
      <c r="W5" s="64" t="s">
        <v>109</v>
      </c>
      <c r="X5" s="64" t="s">
        <v>110</v>
      </c>
      <c r="Y5" s="123" t="s">
        <v>111</v>
      </c>
      <c r="AA5" s="20" t="s">
        <v>102</v>
      </c>
    </row>
    <row r="6" spans="1:27" s="3" customFormat="1" ht="17.100000000000001" customHeight="1" x14ac:dyDescent="0.25">
      <c r="A6" s="26">
        <v>1</v>
      </c>
      <c r="B6" s="152"/>
      <c r="C6" s="153"/>
      <c r="D6" s="4"/>
      <c r="E6" s="4"/>
      <c r="F6" s="18"/>
      <c r="G6" s="9"/>
      <c r="H6" s="19"/>
      <c r="I6" s="87"/>
      <c r="J6" s="42"/>
      <c r="K6" s="39" t="e">
        <f>VLOOKUP(G6,CODES!$K$7:$M$40,3)</f>
        <v>#N/A</v>
      </c>
      <c r="L6" s="39" t="e">
        <f>VLOOKUP(G6,CODES!$K$7:$N$40,4)</f>
        <v>#N/A</v>
      </c>
      <c r="M6" s="89">
        <f>IF(G6=0,0,VLOOKUP(G6,CODES!$K$7:$L$40,2))</f>
        <v>0</v>
      </c>
      <c r="N6" s="88">
        <f>IF(H6=0,0,VLOOKUP(H6,CODES!$C$6:$D$12,2,FALSE)+IF(I6="Yes",180,0))</f>
        <v>0</v>
      </c>
      <c r="O6" s="88">
        <f>ROUND(IF(F6&gt;=14,(J6*14)+(F6-14)*(J6*0.7),IF(F6&lt;15,J6*F6)),0)</f>
        <v>0</v>
      </c>
      <c r="P6" s="90">
        <f>SUM(N6+O6)</f>
        <v>0</v>
      </c>
      <c r="Q6" s="57"/>
      <c r="R6" s="58"/>
      <c r="S6" s="91">
        <f>Q6+R6</f>
        <v>0</v>
      </c>
      <c r="T6" s="10"/>
      <c r="U6" s="10"/>
      <c r="V6" s="10"/>
      <c r="W6" s="10"/>
      <c r="X6" s="92">
        <f>SUM(T6:W6)</f>
        <v>0</v>
      </c>
      <c r="Y6" s="90">
        <f>S6-X6</f>
        <v>0</v>
      </c>
      <c r="Z6" s="43"/>
      <c r="AA6" s="12" t="e">
        <f>VLOOKUP(G6,CODES!$K$7:$L$40,2)</f>
        <v>#N/A</v>
      </c>
    </row>
    <row r="7" spans="1:27" s="3" customFormat="1" ht="17.100000000000001" customHeight="1" x14ac:dyDescent="0.25">
      <c r="A7" s="26">
        <v>2</v>
      </c>
      <c r="B7" s="152"/>
      <c r="C7" s="153"/>
      <c r="D7" s="4"/>
      <c r="E7" s="5"/>
      <c r="F7" s="18"/>
      <c r="G7" s="9"/>
      <c r="H7" s="19"/>
      <c r="I7" s="87"/>
      <c r="J7" s="42"/>
      <c r="K7" s="39" t="e">
        <f>VLOOKUP(G7,CODES!$K$7:$M$40,3)</f>
        <v>#N/A</v>
      </c>
      <c r="L7" s="39" t="e">
        <f>VLOOKUP(G7,CODES!$K$7:$N$40,4)</f>
        <v>#N/A</v>
      </c>
      <c r="M7" s="89">
        <f>IF(G7=0,0,VLOOKUP(G7,CODES!$K$7:$L$40,2))</f>
        <v>0</v>
      </c>
      <c r="N7" s="88">
        <f>IF(H7=0,0,VLOOKUP(H7,CODES!$C$6:$D$12,2,FALSE)+IF(I7="Yes",180,0))</f>
        <v>0</v>
      </c>
      <c r="O7" s="88">
        <f t="shared" ref="O7:O30" si="0">ROUND(IF(F7&gt;=14,(J7*14)+(F7-14)*(J7*0.7),IF(F7&lt;15,J7*F7)),0)</f>
        <v>0</v>
      </c>
      <c r="P7" s="90">
        <f t="shared" ref="P7:P30" si="1">SUM(N7+O7)</f>
        <v>0</v>
      </c>
      <c r="Q7" s="57"/>
      <c r="R7" s="58"/>
      <c r="S7" s="91">
        <f t="shared" ref="S7:S30" si="2">Q7+R7</f>
        <v>0</v>
      </c>
      <c r="T7" s="10"/>
      <c r="U7" s="10"/>
      <c r="V7" s="10"/>
      <c r="W7" s="10"/>
      <c r="X7" s="92">
        <f t="shared" ref="X7:X30" si="3">SUM(T7:W7)</f>
        <v>0</v>
      </c>
      <c r="Y7" s="90">
        <f t="shared" ref="Y7:Y30" si="4">S7-X7</f>
        <v>0</v>
      </c>
      <c r="AA7" s="12" t="e">
        <f>VLOOKUP(G7,CODES!$K$7:$L$40,2)</f>
        <v>#N/A</v>
      </c>
    </row>
    <row r="8" spans="1:27" s="3" customFormat="1" ht="17.100000000000001" customHeight="1" x14ac:dyDescent="0.25">
      <c r="A8" s="26">
        <v>3</v>
      </c>
      <c r="B8" s="152"/>
      <c r="C8" s="153"/>
      <c r="D8" s="4"/>
      <c r="E8" s="5"/>
      <c r="F8" s="18"/>
      <c r="G8" s="9"/>
      <c r="H8" s="19"/>
      <c r="I8" s="87"/>
      <c r="J8" s="42"/>
      <c r="K8" s="39" t="e">
        <f>VLOOKUP(G8,CODES!$K$7:$M$40,3)</f>
        <v>#N/A</v>
      </c>
      <c r="L8" s="39" t="e">
        <f>VLOOKUP(G8,CODES!$K$7:$N$40,4)</f>
        <v>#N/A</v>
      </c>
      <c r="M8" s="89">
        <f>IF(G8=0,0,VLOOKUP(G8,CODES!$K$7:$L$40,2))</f>
        <v>0</v>
      </c>
      <c r="N8" s="88">
        <f>IF(H8=0,0,VLOOKUP(H8,CODES!$C$6:$D$12,2,FALSE)+IF(I8="Yes",180,0))</f>
        <v>0</v>
      </c>
      <c r="O8" s="88">
        <f t="shared" si="0"/>
        <v>0</v>
      </c>
      <c r="P8" s="90">
        <f t="shared" si="1"/>
        <v>0</v>
      </c>
      <c r="Q8" s="57"/>
      <c r="R8" s="58"/>
      <c r="S8" s="91">
        <f t="shared" si="2"/>
        <v>0</v>
      </c>
      <c r="T8" s="10"/>
      <c r="U8" s="10"/>
      <c r="V8" s="10"/>
      <c r="W8" s="10"/>
      <c r="X8" s="92">
        <f t="shared" si="3"/>
        <v>0</v>
      </c>
      <c r="Y8" s="90">
        <f t="shared" si="4"/>
        <v>0</v>
      </c>
      <c r="AA8" s="12" t="e">
        <f>VLOOKUP(G8,CODES!$K$7:$L$40,2)</f>
        <v>#N/A</v>
      </c>
    </row>
    <row r="9" spans="1:27" s="3" customFormat="1" ht="17.100000000000001" customHeight="1" x14ac:dyDescent="0.25">
      <c r="A9" s="26">
        <v>4</v>
      </c>
      <c r="B9" s="152"/>
      <c r="C9" s="153"/>
      <c r="D9" s="4"/>
      <c r="E9" s="5"/>
      <c r="F9" s="18"/>
      <c r="G9" s="9"/>
      <c r="H9" s="19"/>
      <c r="I9" s="87"/>
      <c r="J9" s="42"/>
      <c r="K9" s="39" t="e">
        <f>VLOOKUP(G9,CODES!$K$7:$M$40,3)</f>
        <v>#N/A</v>
      </c>
      <c r="L9" s="39" t="e">
        <f>VLOOKUP(G9,CODES!$K$7:$N$40,4)</f>
        <v>#N/A</v>
      </c>
      <c r="M9" s="89">
        <f>IF(G9=0,0,VLOOKUP(G9,CODES!$K$7:$L$40,2))</f>
        <v>0</v>
      </c>
      <c r="N9" s="88">
        <f>IF(H9=0,0,VLOOKUP(H9,CODES!$C$6:$D$12,2,FALSE)+IF(I9="Yes",180,0))</f>
        <v>0</v>
      </c>
      <c r="O9" s="88">
        <f t="shared" si="0"/>
        <v>0</v>
      </c>
      <c r="P9" s="90">
        <f t="shared" si="1"/>
        <v>0</v>
      </c>
      <c r="Q9" s="57"/>
      <c r="R9" s="58"/>
      <c r="S9" s="91">
        <f t="shared" si="2"/>
        <v>0</v>
      </c>
      <c r="T9" s="10"/>
      <c r="U9" s="10"/>
      <c r="V9" s="10"/>
      <c r="W9" s="10"/>
      <c r="X9" s="92">
        <f t="shared" si="3"/>
        <v>0</v>
      </c>
      <c r="Y9" s="90">
        <f t="shared" si="4"/>
        <v>0</v>
      </c>
      <c r="AA9" s="12" t="e">
        <f>VLOOKUP(G9,CODES!$K$7:$L$40,2)</f>
        <v>#N/A</v>
      </c>
    </row>
    <row r="10" spans="1:27" s="3" customFormat="1" ht="17.100000000000001" customHeight="1" x14ac:dyDescent="0.25">
      <c r="A10" s="26">
        <v>5</v>
      </c>
      <c r="B10" s="152"/>
      <c r="C10" s="153"/>
      <c r="D10" s="4"/>
      <c r="E10" s="5"/>
      <c r="F10" s="18"/>
      <c r="G10" s="9"/>
      <c r="H10" s="19"/>
      <c r="I10" s="87"/>
      <c r="J10" s="42"/>
      <c r="K10" s="39" t="e">
        <f>VLOOKUP(G10,CODES!$K$7:$M$40,3)</f>
        <v>#N/A</v>
      </c>
      <c r="L10" s="39" t="e">
        <f>VLOOKUP(G10,CODES!$K$7:$N$40,4)</f>
        <v>#N/A</v>
      </c>
      <c r="M10" s="89">
        <f>IF(G10=0,0,VLOOKUP(G10,CODES!$K$7:$L$40,2))</f>
        <v>0</v>
      </c>
      <c r="N10" s="88">
        <f>IF(H10=0,0,VLOOKUP(H10,CODES!$C$6:$D$12,2,FALSE)+IF(I10="Yes",180,0))</f>
        <v>0</v>
      </c>
      <c r="O10" s="88">
        <f t="shared" si="0"/>
        <v>0</v>
      </c>
      <c r="P10" s="90">
        <f t="shared" si="1"/>
        <v>0</v>
      </c>
      <c r="Q10" s="57"/>
      <c r="R10" s="58"/>
      <c r="S10" s="91">
        <f t="shared" si="2"/>
        <v>0</v>
      </c>
      <c r="T10" s="10"/>
      <c r="U10" s="10"/>
      <c r="V10" s="10"/>
      <c r="W10" s="10"/>
      <c r="X10" s="92">
        <f t="shared" si="3"/>
        <v>0</v>
      </c>
      <c r="Y10" s="90">
        <f t="shared" si="4"/>
        <v>0</v>
      </c>
      <c r="AA10" s="12" t="e">
        <f>VLOOKUP(G10,CODES!$K$7:$L$40,2)</f>
        <v>#N/A</v>
      </c>
    </row>
    <row r="11" spans="1:27" s="3" customFormat="1" ht="17.100000000000001" customHeight="1" x14ac:dyDescent="0.25">
      <c r="A11" s="26">
        <v>6</v>
      </c>
      <c r="B11" s="152"/>
      <c r="C11" s="153"/>
      <c r="D11" s="4"/>
      <c r="E11" s="5"/>
      <c r="F11" s="18"/>
      <c r="G11" s="9"/>
      <c r="H11" s="19"/>
      <c r="I11" s="87"/>
      <c r="J11" s="42"/>
      <c r="K11" s="39" t="e">
        <f>VLOOKUP(G11,CODES!$K$7:$M$40,3)</f>
        <v>#N/A</v>
      </c>
      <c r="L11" s="39" t="e">
        <f>VLOOKUP(G11,CODES!$K$7:$N$40,4)</f>
        <v>#N/A</v>
      </c>
      <c r="M11" s="89">
        <f>IF(G11=0,0,VLOOKUP(G11,CODES!$K$7:$L$40,2))</f>
        <v>0</v>
      </c>
      <c r="N11" s="88">
        <f>IF(H11=0,0,VLOOKUP(H11,CODES!$C$6:$D$12,2,FALSE)+IF(I11="Yes",180,0))</f>
        <v>0</v>
      </c>
      <c r="O11" s="88">
        <f t="shared" si="0"/>
        <v>0</v>
      </c>
      <c r="P11" s="90">
        <f t="shared" si="1"/>
        <v>0</v>
      </c>
      <c r="Q11" s="57"/>
      <c r="R11" s="58"/>
      <c r="S11" s="91">
        <f t="shared" si="2"/>
        <v>0</v>
      </c>
      <c r="T11" s="10"/>
      <c r="U11" s="10"/>
      <c r="V11" s="10"/>
      <c r="W11" s="10"/>
      <c r="X11" s="92">
        <f t="shared" si="3"/>
        <v>0</v>
      </c>
      <c r="Y11" s="90">
        <f t="shared" si="4"/>
        <v>0</v>
      </c>
      <c r="AA11" s="12" t="e">
        <f>VLOOKUP(G11,CODES!$K$7:$L$40,2)</f>
        <v>#N/A</v>
      </c>
    </row>
    <row r="12" spans="1:27" s="3" customFormat="1" ht="17.100000000000001" customHeight="1" x14ac:dyDescent="0.25">
      <c r="A12" s="26">
        <v>7</v>
      </c>
      <c r="B12" s="152"/>
      <c r="C12" s="153"/>
      <c r="D12" s="4"/>
      <c r="E12" s="5"/>
      <c r="F12" s="18"/>
      <c r="G12" s="9"/>
      <c r="H12" s="19"/>
      <c r="I12" s="87"/>
      <c r="J12" s="42"/>
      <c r="K12" s="39" t="e">
        <f>VLOOKUP(G12,CODES!$K$7:$M$40,3)</f>
        <v>#N/A</v>
      </c>
      <c r="L12" s="39" t="e">
        <f>VLOOKUP(G12,CODES!$K$7:$N$40,4)</f>
        <v>#N/A</v>
      </c>
      <c r="M12" s="89">
        <f>IF(G12=0,0,VLOOKUP(G12,CODES!$K$7:$L$40,2))</f>
        <v>0</v>
      </c>
      <c r="N12" s="88">
        <f>IF(H12=0,0,VLOOKUP(H12,CODES!$C$6:$D$12,2,FALSE)+IF(I12="Yes",180,0))</f>
        <v>0</v>
      </c>
      <c r="O12" s="88">
        <f t="shared" si="0"/>
        <v>0</v>
      </c>
      <c r="P12" s="90">
        <f t="shared" si="1"/>
        <v>0</v>
      </c>
      <c r="Q12" s="57"/>
      <c r="R12" s="58"/>
      <c r="S12" s="91">
        <f t="shared" si="2"/>
        <v>0</v>
      </c>
      <c r="T12" s="10"/>
      <c r="U12" s="10"/>
      <c r="V12" s="10"/>
      <c r="W12" s="10"/>
      <c r="X12" s="92">
        <f t="shared" si="3"/>
        <v>0</v>
      </c>
      <c r="Y12" s="90">
        <f t="shared" si="4"/>
        <v>0</v>
      </c>
      <c r="AA12" s="12" t="e">
        <f>VLOOKUP(G12,CODES!$K$7:$L$40,2)</f>
        <v>#N/A</v>
      </c>
    </row>
    <row r="13" spans="1:27" s="3" customFormat="1" ht="17.100000000000001" customHeight="1" x14ac:dyDescent="0.25">
      <c r="A13" s="26">
        <v>8</v>
      </c>
      <c r="B13" s="152"/>
      <c r="C13" s="153"/>
      <c r="D13" s="4"/>
      <c r="E13" s="5"/>
      <c r="F13" s="18"/>
      <c r="G13" s="9"/>
      <c r="H13" s="19"/>
      <c r="I13" s="87"/>
      <c r="J13" s="42"/>
      <c r="K13" s="39" t="e">
        <f>VLOOKUP(G13,CODES!$K$7:$M$40,3)</f>
        <v>#N/A</v>
      </c>
      <c r="L13" s="39" t="e">
        <f>VLOOKUP(G13,CODES!$K$7:$N$40,4)</f>
        <v>#N/A</v>
      </c>
      <c r="M13" s="89">
        <f>IF(G13=0,0,VLOOKUP(G13,CODES!$K$7:$L$40,2))</f>
        <v>0</v>
      </c>
      <c r="N13" s="88">
        <f>IF(H13=0,0,VLOOKUP(H13,CODES!$C$6:$D$12,2,FALSE)+IF(I13="Yes",180,0))</f>
        <v>0</v>
      </c>
      <c r="O13" s="88">
        <f t="shared" si="0"/>
        <v>0</v>
      </c>
      <c r="P13" s="90">
        <f t="shared" si="1"/>
        <v>0</v>
      </c>
      <c r="Q13" s="57"/>
      <c r="R13" s="58"/>
      <c r="S13" s="91">
        <f t="shared" si="2"/>
        <v>0</v>
      </c>
      <c r="T13" s="10"/>
      <c r="U13" s="10"/>
      <c r="V13" s="10"/>
      <c r="W13" s="10"/>
      <c r="X13" s="92">
        <f t="shared" si="3"/>
        <v>0</v>
      </c>
      <c r="Y13" s="90">
        <f t="shared" si="4"/>
        <v>0</v>
      </c>
      <c r="AA13" s="12" t="e">
        <f>VLOOKUP(G13,CODES!$K$7:$L$40,2)</f>
        <v>#N/A</v>
      </c>
    </row>
    <row r="14" spans="1:27" s="3" customFormat="1" ht="17.100000000000001" customHeight="1" x14ac:dyDescent="0.25">
      <c r="A14" s="26">
        <v>9</v>
      </c>
      <c r="B14" s="152"/>
      <c r="C14" s="153"/>
      <c r="D14" s="4"/>
      <c r="E14" s="5"/>
      <c r="F14" s="18"/>
      <c r="G14" s="9"/>
      <c r="H14" s="19"/>
      <c r="I14" s="87"/>
      <c r="J14" s="42"/>
      <c r="K14" s="39" t="e">
        <f>VLOOKUP(G14,CODES!$K$7:$M$40,3)</f>
        <v>#N/A</v>
      </c>
      <c r="L14" s="39" t="e">
        <f>VLOOKUP(G14,CODES!$K$7:$N$40,4)</f>
        <v>#N/A</v>
      </c>
      <c r="M14" s="89">
        <f>IF(G14=0,0,VLOOKUP(G14,CODES!$K$7:$L$40,2))</f>
        <v>0</v>
      </c>
      <c r="N14" s="88">
        <f>IF(H14=0,0,VLOOKUP(H14,CODES!$C$6:$D$12,2,FALSE)+IF(I14="Yes",180,0))</f>
        <v>0</v>
      </c>
      <c r="O14" s="88">
        <f t="shared" si="0"/>
        <v>0</v>
      </c>
      <c r="P14" s="90">
        <f t="shared" si="1"/>
        <v>0</v>
      </c>
      <c r="Q14" s="57"/>
      <c r="R14" s="58"/>
      <c r="S14" s="91">
        <f t="shared" si="2"/>
        <v>0</v>
      </c>
      <c r="T14" s="10"/>
      <c r="U14" s="10"/>
      <c r="V14" s="10"/>
      <c r="W14" s="10"/>
      <c r="X14" s="92">
        <f t="shared" si="3"/>
        <v>0</v>
      </c>
      <c r="Y14" s="90">
        <f t="shared" si="4"/>
        <v>0</v>
      </c>
      <c r="AA14" s="12" t="e">
        <f>VLOOKUP(G14,CODES!$K$7:$L$40,2)</f>
        <v>#N/A</v>
      </c>
    </row>
    <row r="15" spans="1:27" s="3" customFormat="1" ht="17.100000000000001" customHeight="1" x14ac:dyDescent="0.25">
      <c r="A15" s="26">
        <v>10</v>
      </c>
      <c r="B15" s="152"/>
      <c r="C15" s="153"/>
      <c r="D15" s="4"/>
      <c r="E15" s="5"/>
      <c r="F15" s="18"/>
      <c r="G15" s="9"/>
      <c r="H15" s="19"/>
      <c r="I15" s="87"/>
      <c r="J15" s="42"/>
      <c r="K15" s="39" t="e">
        <f>VLOOKUP(G15,CODES!$K$7:$M$40,3)</f>
        <v>#N/A</v>
      </c>
      <c r="L15" s="39" t="e">
        <f>VLOOKUP(G15,CODES!$K$7:$N$40,4)</f>
        <v>#N/A</v>
      </c>
      <c r="M15" s="89">
        <f>IF(G15=0,0,VLOOKUP(G15,CODES!$K$7:$L$40,2))</f>
        <v>0</v>
      </c>
      <c r="N15" s="88">
        <f>IF(H15=0,0,VLOOKUP(H15,CODES!$C$6:$D$12,2,FALSE)+IF(I15="Yes",180,0))</f>
        <v>0</v>
      </c>
      <c r="O15" s="88">
        <f t="shared" si="0"/>
        <v>0</v>
      </c>
      <c r="P15" s="90">
        <f t="shared" si="1"/>
        <v>0</v>
      </c>
      <c r="Q15" s="57"/>
      <c r="R15" s="58"/>
      <c r="S15" s="91">
        <f t="shared" si="2"/>
        <v>0</v>
      </c>
      <c r="T15" s="10"/>
      <c r="U15" s="10"/>
      <c r="V15" s="10"/>
      <c r="W15" s="10"/>
      <c r="X15" s="92">
        <f t="shared" si="3"/>
        <v>0</v>
      </c>
      <c r="Y15" s="90">
        <f t="shared" si="4"/>
        <v>0</v>
      </c>
      <c r="AA15" s="12" t="e">
        <f>VLOOKUP(G15,CODES!$K$7:$L$40,2)</f>
        <v>#N/A</v>
      </c>
    </row>
    <row r="16" spans="1:27" s="3" customFormat="1" ht="17.100000000000001" customHeight="1" x14ac:dyDescent="0.25">
      <c r="A16" s="26">
        <v>11</v>
      </c>
      <c r="B16" s="152"/>
      <c r="C16" s="153"/>
      <c r="D16" s="4"/>
      <c r="E16" s="5"/>
      <c r="F16" s="18"/>
      <c r="G16" s="9"/>
      <c r="H16" s="19"/>
      <c r="I16" s="87"/>
      <c r="J16" s="42"/>
      <c r="K16" s="39" t="e">
        <f>VLOOKUP(G16,CODES!$K$7:$M$40,3)</f>
        <v>#N/A</v>
      </c>
      <c r="L16" s="39" t="e">
        <f>VLOOKUP(G16,CODES!$K$7:$N$40,4)</f>
        <v>#N/A</v>
      </c>
      <c r="M16" s="89">
        <f>IF(G16=0,0,VLOOKUP(G16,CODES!$K$7:$L$40,2))</f>
        <v>0</v>
      </c>
      <c r="N16" s="88">
        <f>IF(H16=0,0,VLOOKUP(H16,CODES!$C$6:$D$12,2,FALSE)+IF(I16="Yes",180,0))</f>
        <v>0</v>
      </c>
      <c r="O16" s="88">
        <f t="shared" si="0"/>
        <v>0</v>
      </c>
      <c r="P16" s="90">
        <f t="shared" si="1"/>
        <v>0</v>
      </c>
      <c r="Q16" s="57"/>
      <c r="R16" s="58"/>
      <c r="S16" s="91">
        <f t="shared" si="2"/>
        <v>0</v>
      </c>
      <c r="T16" s="10"/>
      <c r="U16" s="10"/>
      <c r="V16" s="10"/>
      <c r="W16" s="10"/>
      <c r="X16" s="92">
        <f t="shared" si="3"/>
        <v>0</v>
      </c>
      <c r="Y16" s="90">
        <f t="shared" si="4"/>
        <v>0</v>
      </c>
      <c r="AA16" s="12" t="e">
        <f>VLOOKUP(G16,CODES!$K$7:$L$40,2)</f>
        <v>#N/A</v>
      </c>
    </row>
    <row r="17" spans="1:27" s="3" customFormat="1" ht="17.100000000000001" customHeight="1" x14ac:dyDescent="0.25">
      <c r="A17" s="26">
        <v>12</v>
      </c>
      <c r="B17" s="152"/>
      <c r="C17" s="153"/>
      <c r="D17" s="4"/>
      <c r="E17" s="5"/>
      <c r="F17" s="18"/>
      <c r="G17" s="9"/>
      <c r="H17" s="19"/>
      <c r="I17" s="87"/>
      <c r="J17" s="42"/>
      <c r="K17" s="39" t="e">
        <f>VLOOKUP(G17,CODES!$K$7:$M$40,3)</f>
        <v>#N/A</v>
      </c>
      <c r="L17" s="39" t="e">
        <f>VLOOKUP(G17,CODES!$K$7:$N$40,4)</f>
        <v>#N/A</v>
      </c>
      <c r="M17" s="89">
        <f>IF(G17=0,0,VLOOKUP(G17,CODES!$K$7:$L$40,2))</f>
        <v>0</v>
      </c>
      <c r="N17" s="88">
        <f>IF(H17=0,0,VLOOKUP(H17,CODES!$C$6:$D$12,2,FALSE)+IF(I17="Yes",180,0))</f>
        <v>0</v>
      </c>
      <c r="O17" s="88">
        <f t="shared" si="0"/>
        <v>0</v>
      </c>
      <c r="P17" s="90">
        <f t="shared" si="1"/>
        <v>0</v>
      </c>
      <c r="Q17" s="57"/>
      <c r="R17" s="58"/>
      <c r="S17" s="91">
        <f t="shared" si="2"/>
        <v>0</v>
      </c>
      <c r="T17" s="10"/>
      <c r="U17" s="10"/>
      <c r="V17" s="10"/>
      <c r="W17" s="10"/>
      <c r="X17" s="92">
        <f t="shared" si="3"/>
        <v>0</v>
      </c>
      <c r="Y17" s="90">
        <f t="shared" si="4"/>
        <v>0</v>
      </c>
      <c r="AA17" s="12" t="e">
        <f>VLOOKUP(G17,CODES!$K$7:$L$40,2)</f>
        <v>#N/A</v>
      </c>
    </row>
    <row r="18" spans="1:27" s="3" customFormat="1" ht="17.100000000000001" customHeight="1" x14ac:dyDescent="0.25">
      <c r="A18" s="26">
        <v>13</v>
      </c>
      <c r="B18" s="152"/>
      <c r="C18" s="153"/>
      <c r="D18" s="4"/>
      <c r="E18" s="5"/>
      <c r="F18" s="18"/>
      <c r="G18" s="9"/>
      <c r="H18" s="19"/>
      <c r="I18" s="87"/>
      <c r="J18" s="42"/>
      <c r="K18" s="39" t="e">
        <f>VLOOKUP(G18,CODES!$K$7:$M$40,3)</f>
        <v>#N/A</v>
      </c>
      <c r="L18" s="39" t="e">
        <f>VLOOKUP(G18,CODES!$K$7:$N$40,4)</f>
        <v>#N/A</v>
      </c>
      <c r="M18" s="89">
        <f>IF(G18=0,0,VLOOKUP(G18,CODES!$K$7:$L$40,2))</f>
        <v>0</v>
      </c>
      <c r="N18" s="88">
        <f>IF(H18=0,0,VLOOKUP(H18,CODES!$C$6:$D$12,2,FALSE)+IF(I18="Yes",180,0))</f>
        <v>0</v>
      </c>
      <c r="O18" s="88">
        <f t="shared" si="0"/>
        <v>0</v>
      </c>
      <c r="P18" s="90">
        <f t="shared" si="1"/>
        <v>0</v>
      </c>
      <c r="Q18" s="57"/>
      <c r="R18" s="58"/>
      <c r="S18" s="91">
        <f t="shared" si="2"/>
        <v>0</v>
      </c>
      <c r="T18" s="10"/>
      <c r="U18" s="10"/>
      <c r="V18" s="10"/>
      <c r="W18" s="10"/>
      <c r="X18" s="92">
        <f t="shared" si="3"/>
        <v>0</v>
      </c>
      <c r="Y18" s="90">
        <f t="shared" si="4"/>
        <v>0</v>
      </c>
      <c r="AA18" s="12" t="e">
        <f>VLOOKUP(G18,CODES!$K$7:$L$40,2)</f>
        <v>#N/A</v>
      </c>
    </row>
    <row r="19" spans="1:27" s="3" customFormat="1" ht="17.100000000000001" customHeight="1" x14ac:dyDescent="0.25">
      <c r="A19" s="26">
        <v>14</v>
      </c>
      <c r="B19" s="152"/>
      <c r="C19" s="153"/>
      <c r="D19" s="4"/>
      <c r="E19" s="5"/>
      <c r="F19" s="18"/>
      <c r="G19" s="9"/>
      <c r="H19" s="19"/>
      <c r="I19" s="87"/>
      <c r="J19" s="42"/>
      <c r="K19" s="39" t="e">
        <f>VLOOKUP(G19,CODES!$K$7:$M$40,3)</f>
        <v>#N/A</v>
      </c>
      <c r="L19" s="39" t="e">
        <f>VLOOKUP(G19,CODES!$K$7:$N$40,4)</f>
        <v>#N/A</v>
      </c>
      <c r="M19" s="89">
        <f>IF(G19=0,0,VLOOKUP(G19,CODES!$K$7:$L$40,2))</f>
        <v>0</v>
      </c>
      <c r="N19" s="88">
        <f>IF(H19=0,0,VLOOKUP(H19,CODES!$C$6:$D$12,2,FALSE)+IF(I19="Yes",180,0))</f>
        <v>0</v>
      </c>
      <c r="O19" s="88">
        <f t="shared" si="0"/>
        <v>0</v>
      </c>
      <c r="P19" s="90">
        <f t="shared" si="1"/>
        <v>0</v>
      </c>
      <c r="Q19" s="57"/>
      <c r="R19" s="58"/>
      <c r="S19" s="91">
        <f t="shared" si="2"/>
        <v>0</v>
      </c>
      <c r="T19" s="10"/>
      <c r="U19" s="10"/>
      <c r="V19" s="10"/>
      <c r="W19" s="10"/>
      <c r="X19" s="92">
        <f t="shared" si="3"/>
        <v>0</v>
      </c>
      <c r="Y19" s="90">
        <f t="shared" si="4"/>
        <v>0</v>
      </c>
      <c r="AA19" s="12" t="e">
        <f>VLOOKUP(G19,CODES!$K$7:$L$40,2)</f>
        <v>#N/A</v>
      </c>
    </row>
    <row r="20" spans="1:27" s="3" customFormat="1" ht="17.100000000000001" customHeight="1" x14ac:dyDescent="0.25">
      <c r="A20" s="26">
        <v>15</v>
      </c>
      <c r="B20" s="152"/>
      <c r="C20" s="153"/>
      <c r="D20" s="4"/>
      <c r="E20" s="5"/>
      <c r="F20" s="18"/>
      <c r="G20" s="9"/>
      <c r="H20" s="19"/>
      <c r="I20" s="87"/>
      <c r="J20" s="42"/>
      <c r="K20" s="39" t="e">
        <f>VLOOKUP(G20,CODES!$K$7:$M$40,3)</f>
        <v>#N/A</v>
      </c>
      <c r="L20" s="39" t="e">
        <f>VLOOKUP(G20,CODES!$K$7:$N$40,4)</f>
        <v>#N/A</v>
      </c>
      <c r="M20" s="89">
        <f>IF(G20=0,0,VLOOKUP(G20,CODES!$K$7:$L$40,2))</f>
        <v>0</v>
      </c>
      <c r="N20" s="88">
        <f>IF(H20=0,0,VLOOKUP(H20,CODES!$C$6:$D$12,2,FALSE)+IF(I20="Yes",180,0))</f>
        <v>0</v>
      </c>
      <c r="O20" s="88">
        <f t="shared" si="0"/>
        <v>0</v>
      </c>
      <c r="P20" s="90">
        <f t="shared" si="1"/>
        <v>0</v>
      </c>
      <c r="Q20" s="57"/>
      <c r="R20" s="58"/>
      <c r="S20" s="91">
        <f t="shared" si="2"/>
        <v>0</v>
      </c>
      <c r="T20" s="10"/>
      <c r="U20" s="10"/>
      <c r="V20" s="10"/>
      <c r="W20" s="10"/>
      <c r="X20" s="92">
        <f t="shared" si="3"/>
        <v>0</v>
      </c>
      <c r="Y20" s="90">
        <f t="shared" si="4"/>
        <v>0</v>
      </c>
      <c r="AA20" s="12" t="e">
        <f>VLOOKUP(G20,CODES!$K$7:$L$40,2)</f>
        <v>#N/A</v>
      </c>
    </row>
    <row r="21" spans="1:27" s="3" customFormat="1" ht="17.100000000000001" customHeight="1" x14ac:dyDescent="0.25">
      <c r="A21" s="26">
        <v>16</v>
      </c>
      <c r="B21" s="152"/>
      <c r="C21" s="153"/>
      <c r="D21" s="4"/>
      <c r="E21" s="5"/>
      <c r="F21" s="18"/>
      <c r="G21" s="9"/>
      <c r="H21" s="19"/>
      <c r="I21" s="87"/>
      <c r="J21" s="42"/>
      <c r="K21" s="39" t="e">
        <f>VLOOKUP(G21,CODES!$K$7:$M$40,3)</f>
        <v>#N/A</v>
      </c>
      <c r="L21" s="39" t="e">
        <f>VLOOKUP(G21,CODES!$K$7:$N$40,4)</f>
        <v>#N/A</v>
      </c>
      <c r="M21" s="89">
        <f>IF(G21=0,0,VLOOKUP(G21,CODES!$K$7:$L$40,2))</f>
        <v>0</v>
      </c>
      <c r="N21" s="88">
        <f>IF(H21=0,0,VLOOKUP(H21,CODES!$C$6:$D$12,2,FALSE)+IF(I21="Yes",180,0))</f>
        <v>0</v>
      </c>
      <c r="O21" s="88">
        <f t="shared" si="0"/>
        <v>0</v>
      </c>
      <c r="P21" s="90">
        <f t="shared" si="1"/>
        <v>0</v>
      </c>
      <c r="Q21" s="57"/>
      <c r="R21" s="58"/>
      <c r="S21" s="91">
        <f t="shared" si="2"/>
        <v>0</v>
      </c>
      <c r="T21" s="10"/>
      <c r="U21" s="10"/>
      <c r="V21" s="10"/>
      <c r="W21" s="10"/>
      <c r="X21" s="92">
        <f t="shared" si="3"/>
        <v>0</v>
      </c>
      <c r="Y21" s="90">
        <f t="shared" si="4"/>
        <v>0</v>
      </c>
      <c r="AA21" s="12" t="e">
        <f>VLOOKUP(G21,CODES!$K$7:$L$40,2)</f>
        <v>#N/A</v>
      </c>
    </row>
    <row r="22" spans="1:27" s="3" customFormat="1" ht="17.100000000000001" customHeight="1" x14ac:dyDescent="0.25">
      <c r="A22" s="26">
        <v>17</v>
      </c>
      <c r="B22" s="152"/>
      <c r="C22" s="153"/>
      <c r="D22" s="4"/>
      <c r="E22" s="5"/>
      <c r="F22" s="18"/>
      <c r="G22" s="9"/>
      <c r="H22" s="19"/>
      <c r="I22" s="87"/>
      <c r="J22" s="42"/>
      <c r="K22" s="39" t="e">
        <f>VLOOKUP(G22,CODES!$K$7:$M$40,3)</f>
        <v>#N/A</v>
      </c>
      <c r="L22" s="39" t="e">
        <f>VLOOKUP(G22,CODES!$K$7:$N$40,4)</f>
        <v>#N/A</v>
      </c>
      <c r="M22" s="89">
        <f>IF(G22=0,0,VLOOKUP(G22,CODES!$K$7:$L$40,2))</f>
        <v>0</v>
      </c>
      <c r="N22" s="88">
        <f>IF(H22=0,0,VLOOKUP(H22,CODES!$C$6:$D$12,2,FALSE)+IF(I22="Yes",180,0))</f>
        <v>0</v>
      </c>
      <c r="O22" s="88">
        <f t="shared" si="0"/>
        <v>0</v>
      </c>
      <c r="P22" s="90">
        <f t="shared" si="1"/>
        <v>0</v>
      </c>
      <c r="Q22" s="57"/>
      <c r="R22" s="58"/>
      <c r="S22" s="91">
        <f t="shared" si="2"/>
        <v>0</v>
      </c>
      <c r="T22" s="10"/>
      <c r="U22" s="10"/>
      <c r="V22" s="10"/>
      <c r="W22" s="10"/>
      <c r="X22" s="92">
        <f t="shared" si="3"/>
        <v>0</v>
      </c>
      <c r="Y22" s="90">
        <f t="shared" si="4"/>
        <v>0</v>
      </c>
      <c r="AA22" s="12" t="e">
        <f>VLOOKUP(G22,CODES!$K$7:$L$40,2)</f>
        <v>#N/A</v>
      </c>
    </row>
    <row r="23" spans="1:27" s="3" customFormat="1" ht="17.100000000000001" customHeight="1" x14ac:dyDescent="0.25">
      <c r="A23" s="26">
        <v>18</v>
      </c>
      <c r="B23" s="152"/>
      <c r="C23" s="153"/>
      <c r="D23" s="4"/>
      <c r="E23" s="5"/>
      <c r="F23" s="18"/>
      <c r="G23" s="9"/>
      <c r="H23" s="19"/>
      <c r="I23" s="87"/>
      <c r="J23" s="42"/>
      <c r="K23" s="39" t="e">
        <f>VLOOKUP(G23,CODES!$K$7:$M$40,3)</f>
        <v>#N/A</v>
      </c>
      <c r="L23" s="39" t="e">
        <f>VLOOKUP(G23,CODES!$K$7:$N$40,4)</f>
        <v>#N/A</v>
      </c>
      <c r="M23" s="89">
        <f>IF(G23=0,0,VLOOKUP(G23,CODES!$K$7:$L$40,2))</f>
        <v>0</v>
      </c>
      <c r="N23" s="88">
        <f>IF(H23=0,0,VLOOKUP(H23,CODES!$C$6:$D$12,2,FALSE)+IF(I23="Yes",180,0))</f>
        <v>0</v>
      </c>
      <c r="O23" s="88">
        <f t="shared" si="0"/>
        <v>0</v>
      </c>
      <c r="P23" s="90">
        <f t="shared" si="1"/>
        <v>0</v>
      </c>
      <c r="Q23" s="57"/>
      <c r="R23" s="58"/>
      <c r="S23" s="91">
        <f t="shared" si="2"/>
        <v>0</v>
      </c>
      <c r="T23" s="10"/>
      <c r="U23" s="10"/>
      <c r="V23" s="10"/>
      <c r="W23" s="10"/>
      <c r="X23" s="92">
        <f t="shared" si="3"/>
        <v>0</v>
      </c>
      <c r="Y23" s="90">
        <f t="shared" si="4"/>
        <v>0</v>
      </c>
      <c r="AA23" s="12" t="e">
        <f>VLOOKUP(G23,CODES!$K$7:$L$40,2)</f>
        <v>#N/A</v>
      </c>
    </row>
    <row r="24" spans="1:27" s="3" customFormat="1" ht="17.100000000000001" customHeight="1" x14ac:dyDescent="0.25">
      <c r="A24" s="26">
        <v>19</v>
      </c>
      <c r="B24" s="152"/>
      <c r="C24" s="153"/>
      <c r="D24" s="4"/>
      <c r="E24" s="5"/>
      <c r="F24" s="18"/>
      <c r="G24" s="9"/>
      <c r="H24" s="19"/>
      <c r="I24" s="87"/>
      <c r="J24" s="42"/>
      <c r="K24" s="39" t="e">
        <f>VLOOKUP(G24,CODES!$K$7:$M$40,3)</f>
        <v>#N/A</v>
      </c>
      <c r="L24" s="39" t="e">
        <f>VLOOKUP(G24,CODES!$K$7:$N$40,4)</f>
        <v>#N/A</v>
      </c>
      <c r="M24" s="89">
        <f>IF(G24=0,0,VLOOKUP(G24,CODES!$K$7:$L$40,2))</f>
        <v>0</v>
      </c>
      <c r="N24" s="88">
        <f>IF(H24=0,0,VLOOKUP(H24,CODES!$C$6:$D$12,2,FALSE)+IF(I24="Yes",180,0))</f>
        <v>0</v>
      </c>
      <c r="O24" s="88">
        <f t="shared" si="0"/>
        <v>0</v>
      </c>
      <c r="P24" s="90">
        <f t="shared" si="1"/>
        <v>0</v>
      </c>
      <c r="Q24" s="57"/>
      <c r="R24" s="58"/>
      <c r="S24" s="91">
        <f t="shared" si="2"/>
        <v>0</v>
      </c>
      <c r="T24" s="10"/>
      <c r="U24" s="10"/>
      <c r="V24" s="10"/>
      <c r="W24" s="10"/>
      <c r="X24" s="92">
        <f t="shared" si="3"/>
        <v>0</v>
      </c>
      <c r="Y24" s="90">
        <f t="shared" si="4"/>
        <v>0</v>
      </c>
      <c r="AA24" s="12" t="e">
        <f>VLOOKUP(G24,CODES!$K$7:$L$40,2)</f>
        <v>#N/A</v>
      </c>
    </row>
    <row r="25" spans="1:27" s="3" customFormat="1" ht="17.100000000000001" customHeight="1" x14ac:dyDescent="0.25">
      <c r="A25" s="26">
        <v>20</v>
      </c>
      <c r="B25" s="152"/>
      <c r="C25" s="153"/>
      <c r="D25" s="4"/>
      <c r="E25" s="5"/>
      <c r="F25" s="18"/>
      <c r="G25" s="9"/>
      <c r="H25" s="19"/>
      <c r="I25" s="87"/>
      <c r="J25" s="42"/>
      <c r="K25" s="39" t="e">
        <f>VLOOKUP(G25,CODES!$K$7:$M$40,3)</f>
        <v>#N/A</v>
      </c>
      <c r="L25" s="39" t="e">
        <f>VLOOKUP(G25,CODES!$K$7:$N$40,4)</f>
        <v>#N/A</v>
      </c>
      <c r="M25" s="89">
        <f>IF(G25=0,0,VLOOKUP(G25,CODES!$K$7:$L$40,2))</f>
        <v>0</v>
      </c>
      <c r="N25" s="88">
        <f>IF(H25=0,0,VLOOKUP(H25,CODES!$C$6:$D$12,2,FALSE)+IF(I25="Yes",180,0))</f>
        <v>0</v>
      </c>
      <c r="O25" s="88">
        <f t="shared" si="0"/>
        <v>0</v>
      </c>
      <c r="P25" s="90">
        <f t="shared" si="1"/>
        <v>0</v>
      </c>
      <c r="Q25" s="57"/>
      <c r="R25" s="58"/>
      <c r="S25" s="91">
        <f t="shared" si="2"/>
        <v>0</v>
      </c>
      <c r="T25" s="10"/>
      <c r="U25" s="10"/>
      <c r="V25" s="10"/>
      <c r="W25" s="10"/>
      <c r="X25" s="92">
        <f t="shared" si="3"/>
        <v>0</v>
      </c>
      <c r="Y25" s="90">
        <f t="shared" si="4"/>
        <v>0</v>
      </c>
      <c r="AA25" s="12" t="e">
        <f>VLOOKUP(G25,CODES!$K$7:$L$40,2)</f>
        <v>#N/A</v>
      </c>
    </row>
    <row r="26" spans="1:27" s="3" customFormat="1" ht="17.100000000000001" customHeight="1" x14ac:dyDescent="0.25">
      <c r="A26" s="26">
        <v>21</v>
      </c>
      <c r="B26" s="152"/>
      <c r="C26" s="153"/>
      <c r="D26" s="4"/>
      <c r="E26" s="5"/>
      <c r="F26" s="18"/>
      <c r="G26" s="9"/>
      <c r="H26" s="19"/>
      <c r="I26" s="87"/>
      <c r="J26" s="42"/>
      <c r="K26" s="39" t="e">
        <f>VLOOKUP(G26,CODES!$K$7:$M$40,3)</f>
        <v>#N/A</v>
      </c>
      <c r="L26" s="39" t="e">
        <f>VLOOKUP(G26,CODES!$K$7:$N$40,4)</f>
        <v>#N/A</v>
      </c>
      <c r="M26" s="89">
        <f>IF(G26=0,0,VLOOKUP(G26,CODES!$K$7:$L$40,2))</f>
        <v>0</v>
      </c>
      <c r="N26" s="88">
        <f>IF(H26=0,0,VLOOKUP(H26,CODES!$C$6:$D$12,2,FALSE)+IF(I26="Yes",180,0))</f>
        <v>0</v>
      </c>
      <c r="O26" s="88">
        <f t="shared" si="0"/>
        <v>0</v>
      </c>
      <c r="P26" s="90">
        <f t="shared" si="1"/>
        <v>0</v>
      </c>
      <c r="Q26" s="57"/>
      <c r="R26" s="58"/>
      <c r="S26" s="91">
        <f t="shared" si="2"/>
        <v>0</v>
      </c>
      <c r="T26" s="10"/>
      <c r="U26" s="10"/>
      <c r="V26" s="10"/>
      <c r="W26" s="10"/>
      <c r="X26" s="92">
        <f t="shared" si="3"/>
        <v>0</v>
      </c>
      <c r="Y26" s="90">
        <f t="shared" si="4"/>
        <v>0</v>
      </c>
      <c r="AA26" s="12" t="e">
        <f>VLOOKUP(G26,CODES!$K$7:$L$40,2)</f>
        <v>#N/A</v>
      </c>
    </row>
    <row r="27" spans="1:27" s="3" customFormat="1" ht="17.100000000000001" customHeight="1" x14ac:dyDescent="0.25">
      <c r="A27" s="26">
        <v>22</v>
      </c>
      <c r="B27" s="152"/>
      <c r="C27" s="153"/>
      <c r="D27" s="4"/>
      <c r="E27" s="5"/>
      <c r="F27" s="18"/>
      <c r="G27" s="9"/>
      <c r="H27" s="19"/>
      <c r="I27" s="87"/>
      <c r="J27" s="42"/>
      <c r="K27" s="39" t="e">
        <f>VLOOKUP(G27,CODES!$K$7:$M$40,3)</f>
        <v>#N/A</v>
      </c>
      <c r="L27" s="39" t="e">
        <f>VLOOKUP(G27,CODES!$K$7:$N$40,4)</f>
        <v>#N/A</v>
      </c>
      <c r="M27" s="89">
        <f>IF(G27=0,0,VLOOKUP(G27,CODES!$K$7:$L$40,2))</f>
        <v>0</v>
      </c>
      <c r="N27" s="88">
        <f>IF(H27=0,0,VLOOKUP(H27,CODES!$C$6:$D$12,2,FALSE)+IF(I27="Yes",180,0))</f>
        <v>0</v>
      </c>
      <c r="O27" s="88">
        <f t="shared" si="0"/>
        <v>0</v>
      </c>
      <c r="P27" s="90">
        <f t="shared" si="1"/>
        <v>0</v>
      </c>
      <c r="Q27" s="57"/>
      <c r="R27" s="58"/>
      <c r="S27" s="91">
        <f t="shared" si="2"/>
        <v>0</v>
      </c>
      <c r="T27" s="10"/>
      <c r="U27" s="10"/>
      <c r="V27" s="10"/>
      <c r="W27" s="10"/>
      <c r="X27" s="92">
        <f t="shared" si="3"/>
        <v>0</v>
      </c>
      <c r="Y27" s="90">
        <f t="shared" si="4"/>
        <v>0</v>
      </c>
      <c r="AA27" s="12" t="e">
        <f>VLOOKUP(G27,CODES!$K$7:$L$40,2)</f>
        <v>#N/A</v>
      </c>
    </row>
    <row r="28" spans="1:27" s="3" customFormat="1" ht="17.100000000000001" customHeight="1" x14ac:dyDescent="0.25">
      <c r="A28" s="26">
        <v>23</v>
      </c>
      <c r="B28" s="152"/>
      <c r="C28" s="153"/>
      <c r="D28" s="4"/>
      <c r="E28" s="5"/>
      <c r="F28" s="18"/>
      <c r="G28" s="9"/>
      <c r="H28" s="19"/>
      <c r="I28" s="87"/>
      <c r="J28" s="42"/>
      <c r="K28" s="39" t="e">
        <f>VLOOKUP(G28,CODES!$K$7:$M$40,3)</f>
        <v>#N/A</v>
      </c>
      <c r="L28" s="39" t="e">
        <f>VLOOKUP(G28,CODES!$K$7:$N$40,4)</f>
        <v>#N/A</v>
      </c>
      <c r="M28" s="89">
        <f>IF(G28=0,0,VLOOKUP(G28,CODES!$K$7:$L$40,2))</f>
        <v>0</v>
      </c>
      <c r="N28" s="88">
        <f>IF(H28=0,0,VLOOKUP(H28,CODES!$C$6:$D$12,2,FALSE)+IF(I28="Yes",180,0))</f>
        <v>0</v>
      </c>
      <c r="O28" s="88">
        <f t="shared" si="0"/>
        <v>0</v>
      </c>
      <c r="P28" s="90">
        <f t="shared" si="1"/>
        <v>0</v>
      </c>
      <c r="Q28" s="57"/>
      <c r="R28" s="58"/>
      <c r="S28" s="91">
        <f t="shared" si="2"/>
        <v>0</v>
      </c>
      <c r="T28" s="10"/>
      <c r="U28" s="10"/>
      <c r="V28" s="10"/>
      <c r="W28" s="10"/>
      <c r="X28" s="92">
        <f t="shared" si="3"/>
        <v>0</v>
      </c>
      <c r="Y28" s="90">
        <f t="shared" si="4"/>
        <v>0</v>
      </c>
      <c r="AA28" s="12" t="e">
        <f>VLOOKUP(G28,CODES!$K$7:$L$40,2)</f>
        <v>#N/A</v>
      </c>
    </row>
    <row r="29" spans="1:27" s="3" customFormat="1" ht="17.100000000000001" customHeight="1" x14ac:dyDescent="0.25">
      <c r="A29" s="26">
        <v>24</v>
      </c>
      <c r="B29" s="152"/>
      <c r="C29" s="153"/>
      <c r="D29" s="4"/>
      <c r="E29" s="5"/>
      <c r="F29" s="18"/>
      <c r="G29" s="9"/>
      <c r="H29" s="19"/>
      <c r="I29" s="87"/>
      <c r="J29" s="42"/>
      <c r="K29" s="39" t="e">
        <f>VLOOKUP(G29,CODES!$K$7:$M$40,3)</f>
        <v>#N/A</v>
      </c>
      <c r="L29" s="39" t="e">
        <f>VLOOKUP(G29,CODES!$K$7:$N$40,4)</f>
        <v>#N/A</v>
      </c>
      <c r="M29" s="89">
        <f>IF(G29=0,0,VLOOKUP(G29,CODES!$K$7:$L$40,2))</f>
        <v>0</v>
      </c>
      <c r="N29" s="88">
        <f>IF(H29=0,0,VLOOKUP(H29,CODES!$C$6:$D$12,2,FALSE)+IF(I29="Yes",180,0))</f>
        <v>0</v>
      </c>
      <c r="O29" s="88">
        <f t="shared" si="0"/>
        <v>0</v>
      </c>
      <c r="P29" s="90">
        <f t="shared" si="1"/>
        <v>0</v>
      </c>
      <c r="Q29" s="57"/>
      <c r="R29" s="58"/>
      <c r="S29" s="91">
        <f t="shared" si="2"/>
        <v>0</v>
      </c>
      <c r="T29" s="10"/>
      <c r="U29" s="10"/>
      <c r="V29" s="10"/>
      <c r="W29" s="10"/>
      <c r="X29" s="92">
        <f t="shared" si="3"/>
        <v>0</v>
      </c>
      <c r="Y29" s="90">
        <f t="shared" si="4"/>
        <v>0</v>
      </c>
      <c r="AA29" s="12" t="e">
        <f>VLOOKUP(G29,CODES!$K$7:$L$40,2)</f>
        <v>#N/A</v>
      </c>
    </row>
    <row r="30" spans="1:27" s="3" customFormat="1" ht="17.100000000000001" customHeight="1" x14ac:dyDescent="0.25">
      <c r="A30" s="26">
        <v>25</v>
      </c>
      <c r="B30" s="152"/>
      <c r="C30" s="153"/>
      <c r="D30" s="4"/>
      <c r="E30" s="5"/>
      <c r="F30" s="18"/>
      <c r="G30" s="9"/>
      <c r="H30" s="19"/>
      <c r="I30" s="87"/>
      <c r="J30" s="42"/>
      <c r="K30" s="39" t="e">
        <f>VLOOKUP(G30,CODES!$K$7:$M$40,3)</f>
        <v>#N/A</v>
      </c>
      <c r="L30" s="39" t="e">
        <f>VLOOKUP(G30,CODES!$K$7:$N$40,4)</f>
        <v>#N/A</v>
      </c>
      <c r="M30" s="89">
        <f>IF(G30=0,0,VLOOKUP(G30,CODES!$K$7:$L$40,2))</f>
        <v>0</v>
      </c>
      <c r="N30" s="88">
        <f>IF(H30=0,0,VLOOKUP(H30,CODES!$C$6:$D$12,2,FALSE)+IF(I30="Yes",180,0))</f>
        <v>0</v>
      </c>
      <c r="O30" s="88">
        <f t="shared" si="0"/>
        <v>0</v>
      </c>
      <c r="P30" s="90">
        <f t="shared" si="1"/>
        <v>0</v>
      </c>
      <c r="Q30" s="57"/>
      <c r="R30" s="58"/>
      <c r="S30" s="91">
        <f t="shared" si="2"/>
        <v>0</v>
      </c>
      <c r="T30" s="10"/>
      <c r="U30" s="10"/>
      <c r="V30" s="10"/>
      <c r="W30" s="10"/>
      <c r="X30" s="92">
        <f t="shared" si="3"/>
        <v>0</v>
      </c>
      <c r="Y30" s="90">
        <f t="shared" si="4"/>
        <v>0</v>
      </c>
      <c r="AA30" s="12" t="e">
        <f>VLOOKUP(G30,CODES!$K$7:$L$40,2)</f>
        <v>#N/A</v>
      </c>
    </row>
    <row r="31" spans="1:27" s="63" customFormat="1" ht="17.100000000000001" customHeight="1" x14ac:dyDescent="0.25">
      <c r="A31" s="59"/>
      <c r="B31" s="161" t="s">
        <v>35</v>
      </c>
      <c r="C31" s="165"/>
      <c r="D31" s="60"/>
      <c r="E31" s="60"/>
      <c r="F31" s="86">
        <f>SUM(F6:F30)</f>
        <v>0</v>
      </c>
      <c r="G31" s="60"/>
      <c r="H31" s="60"/>
      <c r="I31" s="60"/>
      <c r="J31" s="60"/>
      <c r="K31" s="60"/>
      <c r="L31" s="60"/>
      <c r="M31" s="69"/>
      <c r="N31" s="71">
        <f>SUM(N6:N30)</f>
        <v>0</v>
      </c>
      <c r="O31" s="71">
        <f>SUM(O6:O30)</f>
        <v>0</v>
      </c>
      <c r="P31" s="71">
        <f>SUM(N31:O31)</f>
        <v>0</v>
      </c>
      <c r="Q31" s="61">
        <f>SUM(Q6:Q30)</f>
        <v>0</v>
      </c>
      <c r="R31" s="61">
        <f t="shared" ref="R31:Y31" si="5">SUM(R6:R30)</f>
        <v>0</v>
      </c>
      <c r="S31" s="61">
        <f t="shared" si="5"/>
        <v>0</v>
      </c>
      <c r="T31" s="61">
        <f t="shared" si="5"/>
        <v>0</v>
      </c>
      <c r="U31" s="61">
        <f t="shared" si="5"/>
        <v>0</v>
      </c>
      <c r="V31" s="61">
        <f t="shared" si="5"/>
        <v>0</v>
      </c>
      <c r="W31" s="61">
        <f t="shared" si="5"/>
        <v>0</v>
      </c>
      <c r="X31" s="61">
        <f t="shared" si="5"/>
        <v>0</v>
      </c>
      <c r="Y31" s="61">
        <f t="shared" si="5"/>
        <v>0</v>
      </c>
    </row>
    <row r="33" spans="1:25" s="50" customFormat="1" ht="33" customHeight="1" x14ac:dyDescent="0.25">
      <c r="A33" s="49" t="s">
        <v>101</v>
      </c>
      <c r="B33" s="168" t="s">
        <v>141</v>
      </c>
      <c r="C33" s="168"/>
      <c r="D33" s="168"/>
      <c r="E33" s="168"/>
      <c r="F33" s="168"/>
      <c r="G33" s="168"/>
      <c r="H33" s="168"/>
      <c r="I33" s="168"/>
      <c r="J33" s="168"/>
      <c r="K33" s="168"/>
      <c r="L33" s="168"/>
      <c r="M33" s="168"/>
      <c r="N33" s="168"/>
      <c r="O33" s="168"/>
      <c r="P33" s="168"/>
      <c r="Q33" s="168"/>
      <c r="R33" s="168"/>
      <c r="S33" s="168"/>
      <c r="T33" s="168"/>
      <c r="U33" s="168"/>
      <c r="V33" s="168"/>
      <c r="W33" s="168"/>
      <c r="X33" s="168"/>
      <c r="Y33" s="168"/>
    </row>
    <row r="36" spans="1:25" x14ac:dyDescent="0.25">
      <c r="C36" s="28"/>
    </row>
  </sheetData>
  <sheetProtection password="CE55" sheet="1" objects="1" scenarios="1"/>
  <protectedRanges>
    <protectedRange sqref="B6:J30" name="Range2_1"/>
  </protectedRanges>
  <dataConsolidate/>
  <mergeCells count="39">
    <mergeCell ref="I4:I5"/>
    <mergeCell ref="B26:C26"/>
    <mergeCell ref="B4:C5"/>
    <mergeCell ref="D4:F4"/>
    <mergeCell ref="B23:C23"/>
    <mergeCell ref="B24:C24"/>
    <mergeCell ref="B25:C25"/>
    <mergeCell ref="B28:C28"/>
    <mergeCell ref="B27:C27"/>
    <mergeCell ref="A1:Y1"/>
    <mergeCell ref="B10:C10"/>
    <mergeCell ref="B31:C31"/>
    <mergeCell ref="B12:C12"/>
    <mergeCell ref="B13:C13"/>
    <mergeCell ref="B14:C14"/>
    <mergeCell ref="B15:C15"/>
    <mergeCell ref="B16:C16"/>
    <mergeCell ref="B17:C17"/>
    <mergeCell ref="B18:C18"/>
    <mergeCell ref="B19:C19"/>
    <mergeCell ref="B30:C30"/>
    <mergeCell ref="B11:C11"/>
    <mergeCell ref="A4:A5"/>
    <mergeCell ref="B29:C29"/>
    <mergeCell ref="Q4:S4"/>
    <mergeCell ref="B33:Y33"/>
    <mergeCell ref="B9:C9"/>
    <mergeCell ref="T4:Y4"/>
    <mergeCell ref="H4:H5"/>
    <mergeCell ref="G4:G5"/>
    <mergeCell ref="N4:P4"/>
    <mergeCell ref="M4:M5"/>
    <mergeCell ref="J4:J5"/>
    <mergeCell ref="B6:C6"/>
    <mergeCell ref="B7:C7"/>
    <mergeCell ref="B8:C8"/>
    <mergeCell ref="B20:C20"/>
    <mergeCell ref="B21:C21"/>
    <mergeCell ref="B22:C22"/>
  </mergeCells>
  <conditionalFormatting sqref="J6:J30">
    <cfRule type="cellIs" dxfId="7" priority="18" operator="between">
      <formula>$K6</formula>
      <formula>$L6</formula>
    </cfRule>
  </conditionalFormatting>
  <conditionalFormatting sqref="Q6:Q30">
    <cfRule type="cellIs" dxfId="6" priority="3" operator="greaterThan">
      <formula>N6</formula>
    </cfRule>
  </conditionalFormatting>
  <conditionalFormatting sqref="R6:R30">
    <cfRule type="cellIs" dxfId="5" priority="1" operator="greaterThan">
      <formula>O6</formula>
    </cfRule>
    <cfRule type="cellIs" dxfId="4" priority="2" operator="greaterThan">
      <formula>"N6"</formula>
    </cfRule>
  </conditionalFormatting>
  <printOptions horizontalCentered="1"/>
  <pageMargins left="0.31496062992125984" right="0.19685039370078741" top="0.74803149606299213" bottom="0.74803149606299213" header="0.31496062992125984" footer="0.31496062992125984"/>
  <pageSetup paperSize="9" scale="66" fitToHeight="0" orientation="landscape" r:id="rId1"/>
  <headerFooter>
    <oddFooter>&amp;C&amp;P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CODES!$A$6:$A$64</xm:f>
          </x14:formula1>
          <xm:sqref>F6:F30</xm:sqref>
        </x14:dataValidation>
        <x14:dataValidation type="list" allowBlank="1" showInputMessage="1" showErrorMessage="1">
          <x14:formula1>
            <xm:f>CODES!$C$6:$C$12</xm:f>
          </x14:formula1>
          <xm:sqref>H6:H30</xm:sqref>
        </x14:dataValidation>
        <x14:dataValidation type="list" allowBlank="1" showInputMessage="1" showErrorMessage="1">
          <x14:formula1>
            <xm:f>CODES!$C$14</xm:f>
          </x14:formula1>
          <xm:sqref>I6:I30</xm:sqref>
        </x14:dataValidation>
        <x14:dataValidation type="list" allowBlank="1" showInputMessage="1" showErrorMessage="1">
          <x14:formula1>
            <xm:f>CODES!$K$7:$K$40</xm:f>
          </x14:formula1>
          <xm:sqref>G6:G30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7"/>
  <sheetViews>
    <sheetView zoomScaleNormal="100" workbookViewId="0">
      <selection activeCell="B32" sqref="B32"/>
    </sheetView>
  </sheetViews>
  <sheetFormatPr defaultRowHeight="15" x14ac:dyDescent="0.25"/>
  <cols>
    <col min="1" max="1" width="5.28515625" style="1" customWidth="1"/>
    <col min="2" max="2" width="21.42578125" customWidth="1"/>
    <col min="3" max="3" width="9.140625" customWidth="1"/>
    <col min="4" max="5" width="10.140625" style="1" bestFit="1" customWidth="1"/>
    <col min="6" max="6" width="6.140625" style="1" bestFit="1" customWidth="1"/>
    <col min="7" max="7" width="8" style="1" bestFit="1" customWidth="1"/>
    <col min="8" max="8" width="12.140625" style="1" customWidth="1"/>
    <col min="9" max="9" width="9.28515625" style="1" hidden="1" customWidth="1"/>
    <col min="10" max="10" width="10.28515625" style="1" bestFit="1" customWidth="1"/>
    <col min="11" max="12" width="7.28515625" hidden="1" customWidth="1"/>
    <col min="13" max="13" width="8.7109375" bestFit="1" customWidth="1"/>
    <col min="14" max="14" width="9.28515625" customWidth="1"/>
    <col min="15" max="15" width="9.85546875" bestFit="1" customWidth="1"/>
    <col min="16" max="16" width="9.28515625" customWidth="1"/>
    <col min="17" max="17" width="8.85546875" customWidth="1"/>
    <col min="18" max="18" width="9.7109375" customWidth="1"/>
    <col min="19" max="19" width="9.85546875" customWidth="1"/>
    <col min="20" max="23" width="9.85546875" bestFit="1" customWidth="1"/>
    <col min="24" max="24" width="9.85546875" customWidth="1"/>
    <col min="25" max="25" width="8.85546875" customWidth="1"/>
    <col min="26" max="26" width="3.85546875" style="44" hidden="1" customWidth="1"/>
    <col min="27" max="27" width="9.140625" hidden="1" customWidth="1"/>
  </cols>
  <sheetData>
    <row r="1" spans="1:28" ht="50.25" customHeight="1" x14ac:dyDescent="0.4">
      <c r="A1" s="154" t="s">
        <v>147</v>
      </c>
      <c r="B1" s="154"/>
      <c r="C1" s="154"/>
      <c r="D1" s="154"/>
      <c r="E1" s="154"/>
      <c r="F1" s="154"/>
      <c r="G1" s="154"/>
      <c r="H1" s="154"/>
      <c r="I1" s="154"/>
      <c r="J1" s="154"/>
      <c r="K1" s="154"/>
      <c r="L1" s="154"/>
      <c r="M1" s="154"/>
      <c r="N1" s="154"/>
      <c r="O1" s="154"/>
      <c r="P1" s="154"/>
      <c r="Q1" s="154"/>
      <c r="R1" s="154"/>
      <c r="S1" s="154"/>
      <c r="T1" s="154"/>
      <c r="U1" s="154"/>
      <c r="V1" s="154"/>
      <c r="W1" s="154"/>
      <c r="X1" s="154"/>
      <c r="Y1" s="154"/>
    </row>
    <row r="4" spans="1:28" s="14" customFormat="1" ht="37.5" customHeight="1" x14ac:dyDescent="0.25">
      <c r="A4" s="156"/>
      <c r="B4" s="176" t="s">
        <v>57</v>
      </c>
      <c r="C4" s="177"/>
      <c r="D4" s="165" t="s">
        <v>122</v>
      </c>
      <c r="E4" s="166"/>
      <c r="F4" s="167"/>
      <c r="G4" s="157" t="s">
        <v>2</v>
      </c>
      <c r="H4" s="157" t="s">
        <v>38</v>
      </c>
      <c r="I4" s="174" t="s">
        <v>135</v>
      </c>
      <c r="J4" s="174" t="s">
        <v>113</v>
      </c>
      <c r="K4" s="41"/>
      <c r="L4" s="41"/>
      <c r="M4" s="172" t="s">
        <v>128</v>
      </c>
      <c r="N4" s="180" t="s">
        <v>100</v>
      </c>
      <c r="O4" s="180"/>
      <c r="P4" s="180"/>
      <c r="Q4" s="162" t="s">
        <v>131</v>
      </c>
      <c r="R4" s="163"/>
      <c r="S4" s="164"/>
      <c r="T4" s="165" t="s">
        <v>132</v>
      </c>
      <c r="U4" s="166"/>
      <c r="V4" s="166"/>
      <c r="W4" s="166"/>
      <c r="X4" s="166"/>
      <c r="Y4" s="167"/>
      <c r="Z4" s="45"/>
    </row>
    <row r="5" spans="1:28" s="2" customFormat="1" ht="63.75" x14ac:dyDescent="0.25">
      <c r="A5" s="156"/>
      <c r="B5" s="178"/>
      <c r="C5" s="179"/>
      <c r="D5" s="80" t="s">
        <v>0</v>
      </c>
      <c r="E5" s="80" t="s">
        <v>1</v>
      </c>
      <c r="F5" s="52" t="s">
        <v>123</v>
      </c>
      <c r="G5" s="157"/>
      <c r="H5" s="157"/>
      <c r="I5" s="175"/>
      <c r="J5" s="175"/>
      <c r="K5" s="40" t="s">
        <v>98</v>
      </c>
      <c r="L5" s="40" t="s">
        <v>99</v>
      </c>
      <c r="M5" s="173"/>
      <c r="N5" s="82" t="s">
        <v>127</v>
      </c>
      <c r="O5" s="82" t="s">
        <v>126</v>
      </c>
      <c r="P5" s="82" t="s">
        <v>94</v>
      </c>
      <c r="Q5" s="51" t="s">
        <v>103</v>
      </c>
      <c r="R5" s="51" t="s">
        <v>104</v>
      </c>
      <c r="S5" s="67" t="s">
        <v>105</v>
      </c>
      <c r="T5" s="64" t="s">
        <v>106</v>
      </c>
      <c r="U5" s="64" t="s">
        <v>107</v>
      </c>
      <c r="V5" s="64" t="s">
        <v>108</v>
      </c>
      <c r="W5" s="64" t="s">
        <v>109</v>
      </c>
      <c r="X5" s="72" t="s">
        <v>112</v>
      </c>
      <c r="Y5" s="124" t="s">
        <v>111</v>
      </c>
      <c r="Z5" s="46"/>
      <c r="AA5" s="11" t="s">
        <v>47</v>
      </c>
      <c r="AB5" s="34"/>
    </row>
    <row r="6" spans="1:28" s="3" customFormat="1" ht="17.100000000000001" customHeight="1" x14ac:dyDescent="0.25">
      <c r="A6" s="26">
        <v>1</v>
      </c>
      <c r="B6" s="152"/>
      <c r="C6" s="153"/>
      <c r="D6" s="4"/>
      <c r="E6" s="4"/>
      <c r="F6" s="18"/>
      <c r="G6" s="9"/>
      <c r="H6" s="19"/>
      <c r="I6" s="87"/>
      <c r="J6" s="42"/>
      <c r="K6" s="39" t="e">
        <f>VLOOKUP(G6,CODES!$K$7:$M$40,3)</f>
        <v>#N/A</v>
      </c>
      <c r="L6" s="39" t="e">
        <f>VLOOKUP(G6,CODES!$K$7:$N$40,4)</f>
        <v>#N/A</v>
      </c>
      <c r="M6" s="89">
        <f>IF(G6=0,0,VLOOKUP(G6,CODES!$K$7:$L$40,2))</f>
        <v>0</v>
      </c>
      <c r="N6" s="88">
        <f>IF(H6=0,0,VLOOKUP(H6,CODES!$C$6:$D$12,2,FALSE)+IF(I6="Yes",180,0))</f>
        <v>0</v>
      </c>
      <c r="O6" s="88">
        <f>ROUND(IF(F6&gt;=14,(J6*14)+(F6-14)*(J6*0.7),IF(F6&lt;15,J6*F6)),0)</f>
        <v>0</v>
      </c>
      <c r="P6" s="90">
        <f>SUM(N6+O6)</f>
        <v>0</v>
      </c>
      <c r="Q6" s="57"/>
      <c r="R6" s="58"/>
      <c r="S6" s="91">
        <f>Q6+R6</f>
        <v>0</v>
      </c>
      <c r="T6" s="10"/>
      <c r="U6" s="10"/>
      <c r="V6" s="10"/>
      <c r="W6" s="10"/>
      <c r="X6" s="92">
        <f>SUM(T6:W6)</f>
        <v>0</v>
      </c>
      <c r="Y6" s="90">
        <f>S6-X6</f>
        <v>0</v>
      </c>
      <c r="Z6" s="47"/>
      <c r="AA6" s="12" t="e">
        <f>VLOOKUP(G6,CODES!$K$7:$L$40,2)</f>
        <v>#N/A</v>
      </c>
      <c r="AB6" s="48"/>
    </row>
    <row r="7" spans="1:28" s="3" customFormat="1" ht="17.100000000000001" customHeight="1" x14ac:dyDescent="0.25">
      <c r="A7" s="26">
        <v>2</v>
      </c>
      <c r="B7" s="152"/>
      <c r="C7" s="153"/>
      <c r="D7" s="4"/>
      <c r="E7" s="5"/>
      <c r="F7" s="18"/>
      <c r="G7" s="9"/>
      <c r="H7" s="19"/>
      <c r="I7" s="87"/>
      <c r="J7" s="42"/>
      <c r="K7" s="39" t="e">
        <f>VLOOKUP(G7,CODES!$K$7:$M$40,3)</f>
        <v>#N/A</v>
      </c>
      <c r="L7" s="39" t="e">
        <f>VLOOKUP(G7,CODES!$K$7:$N$40,4)</f>
        <v>#N/A</v>
      </c>
      <c r="M7" s="89">
        <f>IF(G7=0,0,VLOOKUP(G7,CODES!$K$7:$L$40,2))</f>
        <v>0</v>
      </c>
      <c r="N7" s="88">
        <f>IF(H7=0,0,VLOOKUP(H7,CODES!$C$6:$D$12,2,FALSE)+IF(I7="Yes",180,0))</f>
        <v>0</v>
      </c>
      <c r="O7" s="88">
        <f t="shared" ref="O7:O30" si="0">ROUND(IF(F7&gt;=14,(J7*14)+(F7-14)*(J7*0.7),IF(F7&lt;15,J7*F7)),0)</f>
        <v>0</v>
      </c>
      <c r="P7" s="90">
        <f t="shared" ref="P7:P18" si="1">SUM(N7+O7)</f>
        <v>0</v>
      </c>
      <c r="Q7" s="57"/>
      <c r="R7" s="58"/>
      <c r="S7" s="91">
        <f t="shared" ref="S7:S30" si="2">Q7+R7</f>
        <v>0</v>
      </c>
      <c r="T7" s="10"/>
      <c r="U7" s="10"/>
      <c r="V7" s="10"/>
      <c r="W7" s="10"/>
      <c r="X7" s="92">
        <f t="shared" ref="X7:X19" si="3">SUM(T7:W7)</f>
        <v>0</v>
      </c>
      <c r="Y7" s="90">
        <f t="shared" ref="Y7:Y30" si="4">S7-X7</f>
        <v>0</v>
      </c>
      <c r="Z7" s="47"/>
      <c r="AA7" s="12" t="e">
        <f>VLOOKUP(G7,CODES!$K$7:$L$40,2)</f>
        <v>#N/A</v>
      </c>
      <c r="AB7" s="48"/>
    </row>
    <row r="8" spans="1:28" s="3" customFormat="1" ht="17.100000000000001" customHeight="1" x14ac:dyDescent="0.25">
      <c r="A8" s="26">
        <v>3</v>
      </c>
      <c r="B8" s="152"/>
      <c r="C8" s="153"/>
      <c r="D8" s="4"/>
      <c r="E8" s="5"/>
      <c r="F8" s="18"/>
      <c r="G8" s="9"/>
      <c r="H8" s="19"/>
      <c r="I8" s="87"/>
      <c r="J8" s="42"/>
      <c r="K8" s="39" t="e">
        <f>VLOOKUP(G8,CODES!$K$7:$M$40,3)</f>
        <v>#N/A</v>
      </c>
      <c r="L8" s="39" t="e">
        <f>VLOOKUP(G8,CODES!$K$7:$N$40,4)</f>
        <v>#N/A</v>
      </c>
      <c r="M8" s="89">
        <f>IF(G8=0,0,VLOOKUP(G8,CODES!$K$7:$L$40,2))</f>
        <v>0</v>
      </c>
      <c r="N8" s="88">
        <f>IF(H8=0,0,VLOOKUP(H8,CODES!$C$6:$D$12,2,FALSE)+IF(I8="Yes",180,0))</f>
        <v>0</v>
      </c>
      <c r="O8" s="88">
        <f t="shared" si="0"/>
        <v>0</v>
      </c>
      <c r="P8" s="90">
        <f t="shared" si="1"/>
        <v>0</v>
      </c>
      <c r="Q8" s="57"/>
      <c r="R8" s="58"/>
      <c r="S8" s="91">
        <f t="shared" si="2"/>
        <v>0</v>
      </c>
      <c r="T8" s="10"/>
      <c r="U8" s="10"/>
      <c r="V8" s="10"/>
      <c r="W8" s="10"/>
      <c r="X8" s="92">
        <f t="shared" si="3"/>
        <v>0</v>
      </c>
      <c r="Y8" s="90">
        <f t="shared" si="4"/>
        <v>0</v>
      </c>
      <c r="Z8" s="47"/>
      <c r="AA8" s="12" t="e">
        <f>VLOOKUP(G8,CODES!$K$7:$L$40,2)</f>
        <v>#N/A</v>
      </c>
      <c r="AB8" s="48"/>
    </row>
    <row r="9" spans="1:28" s="3" customFormat="1" ht="17.100000000000001" customHeight="1" x14ac:dyDescent="0.25">
      <c r="A9" s="26">
        <v>4</v>
      </c>
      <c r="B9" s="152"/>
      <c r="C9" s="153"/>
      <c r="D9" s="4"/>
      <c r="E9" s="5"/>
      <c r="F9" s="18"/>
      <c r="G9" s="9"/>
      <c r="H9" s="19"/>
      <c r="I9" s="87"/>
      <c r="J9" s="42"/>
      <c r="K9" s="39" t="e">
        <f>VLOOKUP(G9,CODES!$K$7:$M$40,3)</f>
        <v>#N/A</v>
      </c>
      <c r="L9" s="39" t="e">
        <f>VLOOKUP(G9,CODES!$K$7:$N$40,4)</f>
        <v>#N/A</v>
      </c>
      <c r="M9" s="89">
        <f>IF(G9=0,0,VLOOKUP(G9,CODES!$K$7:$L$40,2))</f>
        <v>0</v>
      </c>
      <c r="N9" s="88">
        <f>IF(H9=0,0,VLOOKUP(H9,CODES!$C$6:$D$12,2,FALSE)+IF(I9="Yes",180,0))</f>
        <v>0</v>
      </c>
      <c r="O9" s="88">
        <f t="shared" si="0"/>
        <v>0</v>
      </c>
      <c r="P9" s="90">
        <f t="shared" si="1"/>
        <v>0</v>
      </c>
      <c r="Q9" s="57"/>
      <c r="R9" s="58"/>
      <c r="S9" s="91">
        <f t="shared" si="2"/>
        <v>0</v>
      </c>
      <c r="T9" s="10"/>
      <c r="U9" s="10"/>
      <c r="V9" s="10"/>
      <c r="W9" s="10"/>
      <c r="X9" s="92">
        <f t="shared" si="3"/>
        <v>0</v>
      </c>
      <c r="Y9" s="90">
        <f t="shared" si="4"/>
        <v>0</v>
      </c>
      <c r="Z9" s="47"/>
      <c r="AA9" s="12" t="e">
        <f>VLOOKUP(G9,CODES!$K$7:$L$40,2)</f>
        <v>#N/A</v>
      </c>
      <c r="AB9" s="48"/>
    </row>
    <row r="10" spans="1:28" s="3" customFormat="1" ht="17.100000000000001" customHeight="1" x14ac:dyDescent="0.25">
      <c r="A10" s="26">
        <v>5</v>
      </c>
      <c r="B10" s="152"/>
      <c r="C10" s="153"/>
      <c r="D10" s="4"/>
      <c r="E10" s="5"/>
      <c r="F10" s="18"/>
      <c r="G10" s="9"/>
      <c r="H10" s="19"/>
      <c r="I10" s="87"/>
      <c r="J10" s="42"/>
      <c r="K10" s="39" t="e">
        <f>VLOOKUP(G10,CODES!$K$7:$M$40,3)</f>
        <v>#N/A</v>
      </c>
      <c r="L10" s="39" t="e">
        <f>VLOOKUP(G10,CODES!$K$7:$N$40,4)</f>
        <v>#N/A</v>
      </c>
      <c r="M10" s="89">
        <f>IF(G10=0,0,VLOOKUP(G10,CODES!$K$7:$L$40,2))</f>
        <v>0</v>
      </c>
      <c r="N10" s="88">
        <f>IF(H10=0,0,VLOOKUP(H10,CODES!$C$6:$D$12,2,FALSE)+IF(I10="Yes",180,0))</f>
        <v>0</v>
      </c>
      <c r="O10" s="88">
        <f t="shared" si="0"/>
        <v>0</v>
      </c>
      <c r="P10" s="90">
        <f t="shared" si="1"/>
        <v>0</v>
      </c>
      <c r="Q10" s="57"/>
      <c r="R10" s="58"/>
      <c r="S10" s="91">
        <f t="shared" si="2"/>
        <v>0</v>
      </c>
      <c r="T10" s="10"/>
      <c r="U10" s="10"/>
      <c r="V10" s="10"/>
      <c r="W10" s="10"/>
      <c r="X10" s="92">
        <f t="shared" si="3"/>
        <v>0</v>
      </c>
      <c r="Y10" s="90">
        <f t="shared" si="4"/>
        <v>0</v>
      </c>
      <c r="Z10" s="47"/>
      <c r="AA10" s="12" t="e">
        <f>VLOOKUP(G10,CODES!$K$7:$L$40,2)</f>
        <v>#N/A</v>
      </c>
      <c r="AB10" s="48"/>
    </row>
    <row r="11" spans="1:28" s="3" customFormat="1" ht="17.100000000000001" customHeight="1" x14ac:dyDescent="0.25">
      <c r="A11" s="26">
        <v>6</v>
      </c>
      <c r="B11" s="152"/>
      <c r="C11" s="153"/>
      <c r="D11" s="4"/>
      <c r="E11" s="5"/>
      <c r="F11" s="18"/>
      <c r="G11" s="9"/>
      <c r="H11" s="19"/>
      <c r="I11" s="87"/>
      <c r="J11" s="42"/>
      <c r="K11" s="39" t="e">
        <f>VLOOKUP(G11,CODES!$K$7:$M$40,3)</f>
        <v>#N/A</v>
      </c>
      <c r="L11" s="39" t="e">
        <f>VLOOKUP(G11,CODES!$K$7:$N$40,4)</f>
        <v>#N/A</v>
      </c>
      <c r="M11" s="89">
        <f>IF(G11=0,0,VLOOKUP(G11,CODES!$K$7:$L$40,2))</f>
        <v>0</v>
      </c>
      <c r="N11" s="88">
        <f>IF(H11=0,0,VLOOKUP(H11,CODES!$C$6:$D$12,2,FALSE)+IF(I11="Yes",180,0))</f>
        <v>0</v>
      </c>
      <c r="O11" s="88">
        <f t="shared" si="0"/>
        <v>0</v>
      </c>
      <c r="P11" s="90">
        <f t="shared" si="1"/>
        <v>0</v>
      </c>
      <c r="Q11" s="57"/>
      <c r="R11" s="58"/>
      <c r="S11" s="91">
        <f t="shared" si="2"/>
        <v>0</v>
      </c>
      <c r="T11" s="10"/>
      <c r="U11" s="10"/>
      <c r="V11" s="10"/>
      <c r="W11" s="10"/>
      <c r="X11" s="92">
        <f t="shared" si="3"/>
        <v>0</v>
      </c>
      <c r="Y11" s="90">
        <f t="shared" si="4"/>
        <v>0</v>
      </c>
      <c r="Z11" s="47"/>
      <c r="AA11" s="12" t="e">
        <f>VLOOKUP(G11,CODES!$K$7:$L$40,2)</f>
        <v>#N/A</v>
      </c>
      <c r="AB11" s="48"/>
    </row>
    <row r="12" spans="1:28" s="3" customFormat="1" ht="17.100000000000001" customHeight="1" x14ac:dyDescent="0.25">
      <c r="A12" s="26">
        <v>7</v>
      </c>
      <c r="B12" s="152"/>
      <c r="C12" s="153"/>
      <c r="D12" s="4"/>
      <c r="E12" s="5"/>
      <c r="F12" s="18"/>
      <c r="G12" s="9"/>
      <c r="H12" s="19"/>
      <c r="I12" s="87"/>
      <c r="J12" s="42"/>
      <c r="K12" s="39" t="e">
        <f>VLOOKUP(G12,CODES!$K$7:$M$40,3)</f>
        <v>#N/A</v>
      </c>
      <c r="L12" s="39" t="e">
        <f>VLOOKUP(G12,CODES!$K$7:$N$40,4)</f>
        <v>#N/A</v>
      </c>
      <c r="M12" s="89">
        <f>IF(G12=0,0,VLOOKUP(G12,CODES!$K$7:$L$40,2))</f>
        <v>0</v>
      </c>
      <c r="N12" s="88">
        <f>IF(H12=0,0,VLOOKUP(H12,CODES!$C$6:$D$12,2,FALSE)+IF(I12="Yes",180,0))</f>
        <v>0</v>
      </c>
      <c r="O12" s="88">
        <f t="shared" si="0"/>
        <v>0</v>
      </c>
      <c r="P12" s="90">
        <f t="shared" si="1"/>
        <v>0</v>
      </c>
      <c r="Q12" s="57"/>
      <c r="R12" s="58"/>
      <c r="S12" s="91">
        <f t="shared" si="2"/>
        <v>0</v>
      </c>
      <c r="T12" s="10"/>
      <c r="U12" s="10"/>
      <c r="V12" s="10"/>
      <c r="W12" s="10"/>
      <c r="X12" s="92">
        <f t="shared" si="3"/>
        <v>0</v>
      </c>
      <c r="Y12" s="90">
        <f t="shared" si="4"/>
        <v>0</v>
      </c>
      <c r="Z12" s="47"/>
      <c r="AA12" s="12" t="e">
        <f>VLOOKUP(G12,CODES!$K$7:$L$40,2)</f>
        <v>#N/A</v>
      </c>
      <c r="AB12" s="48"/>
    </row>
    <row r="13" spans="1:28" s="3" customFormat="1" ht="17.100000000000001" customHeight="1" x14ac:dyDescent="0.25">
      <c r="A13" s="26">
        <v>8</v>
      </c>
      <c r="B13" s="152"/>
      <c r="C13" s="153"/>
      <c r="D13" s="4"/>
      <c r="E13" s="5"/>
      <c r="F13" s="18"/>
      <c r="G13" s="9"/>
      <c r="H13" s="19"/>
      <c r="I13" s="87"/>
      <c r="J13" s="42"/>
      <c r="K13" s="39" t="e">
        <f>VLOOKUP(G13,CODES!$K$7:$M$40,3)</f>
        <v>#N/A</v>
      </c>
      <c r="L13" s="39" t="e">
        <f>VLOOKUP(G13,CODES!$K$7:$N$40,4)</f>
        <v>#N/A</v>
      </c>
      <c r="M13" s="89">
        <f>IF(G13=0,0,VLOOKUP(G13,CODES!$K$7:$L$40,2))</f>
        <v>0</v>
      </c>
      <c r="N13" s="88">
        <f>IF(H13=0,0,VLOOKUP(H13,CODES!$C$6:$D$12,2,FALSE)+IF(I13="Yes",180,0))</f>
        <v>0</v>
      </c>
      <c r="O13" s="88">
        <f t="shared" si="0"/>
        <v>0</v>
      </c>
      <c r="P13" s="90">
        <f t="shared" si="1"/>
        <v>0</v>
      </c>
      <c r="Q13" s="57"/>
      <c r="R13" s="58"/>
      <c r="S13" s="91">
        <f t="shared" si="2"/>
        <v>0</v>
      </c>
      <c r="T13" s="10"/>
      <c r="U13" s="10"/>
      <c r="V13" s="10"/>
      <c r="W13" s="10"/>
      <c r="X13" s="92">
        <f t="shared" si="3"/>
        <v>0</v>
      </c>
      <c r="Y13" s="90">
        <f t="shared" si="4"/>
        <v>0</v>
      </c>
      <c r="Z13" s="47"/>
      <c r="AA13" s="12" t="e">
        <f>VLOOKUP(G13,CODES!$K$7:$L$40,2)</f>
        <v>#N/A</v>
      </c>
      <c r="AB13" s="48"/>
    </row>
    <row r="14" spans="1:28" s="3" customFormat="1" ht="17.100000000000001" customHeight="1" x14ac:dyDescent="0.25">
      <c r="A14" s="26">
        <v>9</v>
      </c>
      <c r="B14" s="152"/>
      <c r="C14" s="153"/>
      <c r="D14" s="4"/>
      <c r="E14" s="5"/>
      <c r="F14" s="18"/>
      <c r="G14" s="9"/>
      <c r="H14" s="19"/>
      <c r="I14" s="87"/>
      <c r="J14" s="42"/>
      <c r="K14" s="39" t="e">
        <f>VLOOKUP(G14,CODES!$K$7:$M$40,3)</f>
        <v>#N/A</v>
      </c>
      <c r="L14" s="39" t="e">
        <f>VLOOKUP(G14,CODES!$K$7:$N$40,4)</f>
        <v>#N/A</v>
      </c>
      <c r="M14" s="89">
        <f>IF(G14=0,0,VLOOKUP(G14,CODES!$K$7:$L$40,2))</f>
        <v>0</v>
      </c>
      <c r="N14" s="88">
        <f>IF(H14=0,0,VLOOKUP(H14,CODES!$C$6:$D$12,2,FALSE)+IF(I14="Yes",180,0))</f>
        <v>0</v>
      </c>
      <c r="O14" s="88">
        <f t="shared" si="0"/>
        <v>0</v>
      </c>
      <c r="P14" s="90">
        <f t="shared" si="1"/>
        <v>0</v>
      </c>
      <c r="Q14" s="57"/>
      <c r="R14" s="58"/>
      <c r="S14" s="91">
        <f t="shared" si="2"/>
        <v>0</v>
      </c>
      <c r="T14" s="10"/>
      <c r="U14" s="10"/>
      <c r="V14" s="10"/>
      <c r="W14" s="10"/>
      <c r="X14" s="92">
        <f t="shared" si="3"/>
        <v>0</v>
      </c>
      <c r="Y14" s="90">
        <f t="shared" si="4"/>
        <v>0</v>
      </c>
      <c r="Z14" s="47"/>
      <c r="AA14" s="12" t="e">
        <f>VLOOKUP(G14,CODES!$K$7:$L$40,2)</f>
        <v>#N/A</v>
      </c>
      <c r="AB14" s="48"/>
    </row>
    <row r="15" spans="1:28" s="3" customFormat="1" ht="17.100000000000001" customHeight="1" x14ac:dyDescent="0.25">
      <c r="A15" s="26">
        <v>10</v>
      </c>
      <c r="B15" s="152"/>
      <c r="C15" s="153"/>
      <c r="D15" s="4"/>
      <c r="E15" s="5"/>
      <c r="F15" s="18"/>
      <c r="G15" s="9"/>
      <c r="H15" s="19"/>
      <c r="I15" s="87"/>
      <c r="J15" s="42"/>
      <c r="K15" s="39" t="e">
        <f>VLOOKUP(G15,CODES!$K$7:$M$40,3)</f>
        <v>#N/A</v>
      </c>
      <c r="L15" s="39" t="e">
        <f>VLOOKUP(G15,CODES!$K$7:$N$40,4)</f>
        <v>#N/A</v>
      </c>
      <c r="M15" s="89">
        <f>IF(G15=0,0,VLOOKUP(G15,CODES!$K$7:$L$40,2))</f>
        <v>0</v>
      </c>
      <c r="N15" s="88">
        <f>IF(H15=0,0,VLOOKUP(H15,CODES!$C$6:$D$12,2,FALSE)+IF(I15="Yes",180,0))</f>
        <v>0</v>
      </c>
      <c r="O15" s="88">
        <f t="shared" si="0"/>
        <v>0</v>
      </c>
      <c r="P15" s="90">
        <f t="shared" si="1"/>
        <v>0</v>
      </c>
      <c r="Q15" s="57"/>
      <c r="R15" s="58"/>
      <c r="S15" s="91">
        <f t="shared" si="2"/>
        <v>0</v>
      </c>
      <c r="T15" s="10"/>
      <c r="U15" s="10"/>
      <c r="V15" s="10"/>
      <c r="W15" s="10"/>
      <c r="X15" s="92">
        <f t="shared" si="3"/>
        <v>0</v>
      </c>
      <c r="Y15" s="90">
        <f t="shared" si="4"/>
        <v>0</v>
      </c>
      <c r="Z15" s="47"/>
      <c r="AA15" s="12" t="e">
        <f>VLOOKUP(G15,CODES!$K$7:$L$40,2)</f>
        <v>#N/A</v>
      </c>
      <c r="AB15" s="48"/>
    </row>
    <row r="16" spans="1:28" s="3" customFormat="1" ht="17.100000000000001" customHeight="1" x14ac:dyDescent="0.25">
      <c r="A16" s="26">
        <v>11</v>
      </c>
      <c r="B16" s="152"/>
      <c r="C16" s="153"/>
      <c r="D16" s="4"/>
      <c r="E16" s="5"/>
      <c r="F16" s="18"/>
      <c r="G16" s="9"/>
      <c r="H16" s="19"/>
      <c r="I16" s="87"/>
      <c r="J16" s="42"/>
      <c r="K16" s="39" t="e">
        <f>VLOOKUP(G16,CODES!$K$7:$M$40,3)</f>
        <v>#N/A</v>
      </c>
      <c r="L16" s="39" t="e">
        <f>VLOOKUP(G16,CODES!$K$7:$N$40,4)</f>
        <v>#N/A</v>
      </c>
      <c r="M16" s="89">
        <f>IF(G16=0,0,VLOOKUP(G16,CODES!$K$7:$L$40,2))</f>
        <v>0</v>
      </c>
      <c r="N16" s="88">
        <f>IF(H16=0,0,VLOOKUP(H16,CODES!$C$6:$D$12,2,FALSE)+IF(I16="Yes",180,0))</f>
        <v>0</v>
      </c>
      <c r="O16" s="88">
        <f t="shared" si="0"/>
        <v>0</v>
      </c>
      <c r="P16" s="90">
        <f t="shared" si="1"/>
        <v>0</v>
      </c>
      <c r="Q16" s="57"/>
      <c r="R16" s="58"/>
      <c r="S16" s="91">
        <f t="shared" si="2"/>
        <v>0</v>
      </c>
      <c r="T16" s="10"/>
      <c r="U16" s="10"/>
      <c r="V16" s="10"/>
      <c r="W16" s="10"/>
      <c r="X16" s="92">
        <f t="shared" si="3"/>
        <v>0</v>
      </c>
      <c r="Y16" s="90">
        <f t="shared" si="4"/>
        <v>0</v>
      </c>
      <c r="Z16" s="47"/>
      <c r="AA16" s="12" t="e">
        <f>VLOOKUP(G16,CODES!$K$7:$L$40,2)</f>
        <v>#N/A</v>
      </c>
      <c r="AB16" s="48"/>
    </row>
    <row r="17" spans="1:28" s="3" customFormat="1" ht="17.100000000000001" customHeight="1" x14ac:dyDescent="0.25">
      <c r="A17" s="26">
        <v>12</v>
      </c>
      <c r="B17" s="152"/>
      <c r="C17" s="153"/>
      <c r="D17" s="4"/>
      <c r="E17" s="5"/>
      <c r="F17" s="18"/>
      <c r="G17" s="9"/>
      <c r="H17" s="19"/>
      <c r="I17" s="87"/>
      <c r="J17" s="42"/>
      <c r="K17" s="39" t="e">
        <f>VLOOKUP(G17,CODES!$K$7:$M$40,3)</f>
        <v>#N/A</v>
      </c>
      <c r="L17" s="39" t="e">
        <f>VLOOKUP(G17,CODES!$K$7:$N$40,4)</f>
        <v>#N/A</v>
      </c>
      <c r="M17" s="89">
        <f>IF(G17=0,0,VLOOKUP(G17,CODES!$K$7:$L$40,2))</f>
        <v>0</v>
      </c>
      <c r="N17" s="88">
        <f>IF(H17=0,0,VLOOKUP(H17,CODES!$C$6:$D$12,2,FALSE)+IF(I17="Yes",180,0))</f>
        <v>0</v>
      </c>
      <c r="O17" s="88">
        <f t="shared" si="0"/>
        <v>0</v>
      </c>
      <c r="P17" s="90">
        <f t="shared" si="1"/>
        <v>0</v>
      </c>
      <c r="Q17" s="57"/>
      <c r="R17" s="58"/>
      <c r="S17" s="91">
        <f t="shared" si="2"/>
        <v>0</v>
      </c>
      <c r="T17" s="10"/>
      <c r="U17" s="10"/>
      <c r="V17" s="10"/>
      <c r="W17" s="10"/>
      <c r="X17" s="92">
        <f t="shared" si="3"/>
        <v>0</v>
      </c>
      <c r="Y17" s="90">
        <f t="shared" si="4"/>
        <v>0</v>
      </c>
      <c r="Z17" s="47"/>
      <c r="AA17" s="12" t="e">
        <f>VLOOKUP(G17,CODES!$K$7:$L$40,2)</f>
        <v>#N/A</v>
      </c>
      <c r="AB17" s="48"/>
    </row>
    <row r="18" spans="1:28" s="3" customFormat="1" ht="17.100000000000001" customHeight="1" x14ac:dyDescent="0.25">
      <c r="A18" s="26">
        <v>13</v>
      </c>
      <c r="B18" s="152"/>
      <c r="C18" s="153"/>
      <c r="D18" s="4"/>
      <c r="E18" s="5"/>
      <c r="F18" s="18"/>
      <c r="G18" s="9"/>
      <c r="H18" s="19"/>
      <c r="I18" s="87"/>
      <c r="J18" s="42"/>
      <c r="K18" s="39" t="e">
        <f>VLOOKUP(G18,CODES!$K$7:$M$40,3)</f>
        <v>#N/A</v>
      </c>
      <c r="L18" s="39" t="e">
        <f>VLOOKUP(G18,CODES!$K$7:$N$40,4)</f>
        <v>#N/A</v>
      </c>
      <c r="M18" s="89">
        <f>IF(G18=0,0,VLOOKUP(G18,CODES!$K$7:$L$40,2))</f>
        <v>0</v>
      </c>
      <c r="N18" s="88">
        <f>IF(H18=0,0,VLOOKUP(H18,CODES!$C$6:$D$12,2,FALSE)+IF(I18="Yes",180,0))</f>
        <v>0</v>
      </c>
      <c r="O18" s="88">
        <f t="shared" si="0"/>
        <v>0</v>
      </c>
      <c r="P18" s="90">
        <f t="shared" si="1"/>
        <v>0</v>
      </c>
      <c r="Q18" s="57"/>
      <c r="R18" s="58"/>
      <c r="S18" s="91">
        <f t="shared" si="2"/>
        <v>0</v>
      </c>
      <c r="T18" s="10"/>
      <c r="U18" s="10"/>
      <c r="V18" s="10"/>
      <c r="W18" s="10"/>
      <c r="X18" s="92">
        <f t="shared" si="3"/>
        <v>0</v>
      </c>
      <c r="Y18" s="90">
        <f t="shared" si="4"/>
        <v>0</v>
      </c>
      <c r="Z18" s="47"/>
      <c r="AA18" s="12" t="e">
        <f>VLOOKUP(G18,CODES!$K$7:$L$40,2)</f>
        <v>#N/A</v>
      </c>
      <c r="AB18" s="48"/>
    </row>
    <row r="19" spans="1:28" s="3" customFormat="1" ht="17.100000000000001" customHeight="1" x14ac:dyDescent="0.25">
      <c r="A19" s="26">
        <v>14</v>
      </c>
      <c r="B19" s="152"/>
      <c r="C19" s="153"/>
      <c r="D19" s="4"/>
      <c r="E19" s="5"/>
      <c r="F19" s="18"/>
      <c r="G19" s="9"/>
      <c r="H19" s="19"/>
      <c r="I19" s="87"/>
      <c r="J19" s="42"/>
      <c r="K19" s="39" t="e">
        <f>VLOOKUP(G19,CODES!$K$7:$M$40,3)</f>
        <v>#N/A</v>
      </c>
      <c r="L19" s="39" t="e">
        <f>VLOOKUP(G19,CODES!$K$7:$N$40,4)</f>
        <v>#N/A</v>
      </c>
      <c r="M19" s="89">
        <f>IF(G19=0,0,VLOOKUP(G19,CODES!$K$7:$L$40,2))</f>
        <v>0</v>
      </c>
      <c r="N19" s="88">
        <f>IF(H19=0,0,VLOOKUP(H19,CODES!$C$6:$D$12,2,FALSE)+IF(I19="Yes",180,0))</f>
        <v>0</v>
      </c>
      <c r="O19" s="88">
        <f t="shared" si="0"/>
        <v>0</v>
      </c>
      <c r="P19" s="90">
        <f t="shared" ref="P19:P30" si="5">SUM(N19+O19)</f>
        <v>0</v>
      </c>
      <c r="Q19" s="57"/>
      <c r="R19" s="58"/>
      <c r="S19" s="91">
        <f t="shared" si="2"/>
        <v>0</v>
      </c>
      <c r="T19" s="10"/>
      <c r="U19" s="10"/>
      <c r="V19" s="10"/>
      <c r="W19" s="10"/>
      <c r="X19" s="92">
        <f t="shared" si="3"/>
        <v>0</v>
      </c>
      <c r="Y19" s="90">
        <f t="shared" si="4"/>
        <v>0</v>
      </c>
      <c r="Z19" s="47"/>
      <c r="AA19" s="12" t="e">
        <f>VLOOKUP(G19,CODES!$K$7:$L$40,2)</f>
        <v>#N/A</v>
      </c>
      <c r="AB19" s="48"/>
    </row>
    <row r="20" spans="1:28" s="3" customFormat="1" ht="17.100000000000001" customHeight="1" x14ac:dyDescent="0.25">
      <c r="A20" s="26">
        <v>15</v>
      </c>
      <c r="B20" s="152"/>
      <c r="C20" s="153"/>
      <c r="D20" s="4"/>
      <c r="E20" s="5"/>
      <c r="F20" s="18"/>
      <c r="G20" s="9"/>
      <c r="H20" s="19"/>
      <c r="I20" s="87"/>
      <c r="J20" s="42"/>
      <c r="K20" s="39" t="e">
        <f>VLOOKUP(G20,CODES!$K$7:$M$40,3)</f>
        <v>#N/A</v>
      </c>
      <c r="L20" s="39" t="e">
        <f>VLOOKUP(G20,CODES!$K$7:$N$40,4)</f>
        <v>#N/A</v>
      </c>
      <c r="M20" s="89">
        <f>IF(G20=0,0,VLOOKUP(G20,CODES!$K$7:$L$40,2))</f>
        <v>0</v>
      </c>
      <c r="N20" s="88">
        <f>IF(H20=0,0,VLOOKUP(H20,CODES!$C$6:$D$12,2,FALSE)+IF(I20="Yes",180,0))</f>
        <v>0</v>
      </c>
      <c r="O20" s="88">
        <f t="shared" si="0"/>
        <v>0</v>
      </c>
      <c r="P20" s="90">
        <f t="shared" si="5"/>
        <v>0</v>
      </c>
      <c r="Q20" s="57"/>
      <c r="R20" s="58"/>
      <c r="S20" s="91">
        <f t="shared" si="2"/>
        <v>0</v>
      </c>
      <c r="T20" s="10"/>
      <c r="U20" s="10"/>
      <c r="V20" s="10"/>
      <c r="W20" s="10"/>
      <c r="X20" s="92">
        <f t="shared" ref="X20:X30" si="6">SUM(T20:W20)</f>
        <v>0</v>
      </c>
      <c r="Y20" s="90">
        <f t="shared" si="4"/>
        <v>0</v>
      </c>
      <c r="Z20" s="47"/>
      <c r="AA20" s="12" t="e">
        <f>VLOOKUP(G20,CODES!$K$7:$L$40,2)</f>
        <v>#N/A</v>
      </c>
      <c r="AB20" s="48"/>
    </row>
    <row r="21" spans="1:28" s="3" customFormat="1" ht="17.100000000000001" customHeight="1" x14ac:dyDescent="0.25">
      <c r="A21" s="26">
        <v>16</v>
      </c>
      <c r="B21" s="152"/>
      <c r="C21" s="153"/>
      <c r="D21" s="4"/>
      <c r="E21" s="5"/>
      <c r="F21" s="18"/>
      <c r="G21" s="9"/>
      <c r="H21" s="19"/>
      <c r="I21" s="87"/>
      <c r="J21" s="42"/>
      <c r="K21" s="39" t="e">
        <f>VLOOKUP(G21,CODES!$K$7:$M$40,3)</f>
        <v>#N/A</v>
      </c>
      <c r="L21" s="39" t="e">
        <f>VLOOKUP(G21,CODES!$K$7:$N$40,4)</f>
        <v>#N/A</v>
      </c>
      <c r="M21" s="89">
        <f>IF(G21=0,0,VLOOKUP(G21,CODES!$K$7:$L$40,2))</f>
        <v>0</v>
      </c>
      <c r="N21" s="88">
        <f>IF(H21=0,0,VLOOKUP(H21,CODES!$C$6:$D$12,2,FALSE)+IF(I21="Yes",180,0))</f>
        <v>0</v>
      </c>
      <c r="O21" s="88">
        <f t="shared" si="0"/>
        <v>0</v>
      </c>
      <c r="P21" s="90">
        <f t="shared" si="5"/>
        <v>0</v>
      </c>
      <c r="Q21" s="57"/>
      <c r="R21" s="58"/>
      <c r="S21" s="91">
        <f t="shared" si="2"/>
        <v>0</v>
      </c>
      <c r="T21" s="10"/>
      <c r="U21" s="10"/>
      <c r="V21" s="10"/>
      <c r="W21" s="10"/>
      <c r="X21" s="92">
        <f t="shared" si="6"/>
        <v>0</v>
      </c>
      <c r="Y21" s="90">
        <f t="shared" si="4"/>
        <v>0</v>
      </c>
      <c r="Z21" s="47"/>
      <c r="AA21" s="12" t="e">
        <f>VLOOKUP(G21,CODES!$K$7:$L$40,2)</f>
        <v>#N/A</v>
      </c>
      <c r="AB21" s="48"/>
    </row>
    <row r="22" spans="1:28" s="3" customFormat="1" ht="17.100000000000001" customHeight="1" x14ac:dyDescent="0.25">
      <c r="A22" s="26">
        <v>17</v>
      </c>
      <c r="B22" s="152"/>
      <c r="C22" s="153"/>
      <c r="D22" s="4"/>
      <c r="E22" s="5"/>
      <c r="F22" s="18"/>
      <c r="G22" s="9"/>
      <c r="H22" s="19"/>
      <c r="I22" s="87"/>
      <c r="J22" s="42"/>
      <c r="K22" s="39" t="e">
        <f>VLOOKUP(G22,CODES!$K$7:$M$40,3)</f>
        <v>#N/A</v>
      </c>
      <c r="L22" s="39" t="e">
        <f>VLOOKUP(G22,CODES!$K$7:$N$40,4)</f>
        <v>#N/A</v>
      </c>
      <c r="M22" s="89">
        <f>IF(G22=0,0,VLOOKUP(G22,CODES!$K$7:$L$40,2))</f>
        <v>0</v>
      </c>
      <c r="N22" s="88">
        <f>IF(H22=0,0,VLOOKUP(H22,CODES!$C$6:$D$12,2,FALSE)+IF(I22="Yes",180,0))</f>
        <v>0</v>
      </c>
      <c r="O22" s="88">
        <f t="shared" si="0"/>
        <v>0</v>
      </c>
      <c r="P22" s="90">
        <f t="shared" si="5"/>
        <v>0</v>
      </c>
      <c r="Q22" s="57"/>
      <c r="R22" s="58"/>
      <c r="S22" s="91">
        <f t="shared" si="2"/>
        <v>0</v>
      </c>
      <c r="T22" s="10"/>
      <c r="U22" s="10"/>
      <c r="V22" s="10"/>
      <c r="W22" s="10"/>
      <c r="X22" s="92">
        <f t="shared" si="6"/>
        <v>0</v>
      </c>
      <c r="Y22" s="90">
        <f t="shared" si="4"/>
        <v>0</v>
      </c>
      <c r="Z22" s="47"/>
      <c r="AA22" s="12" t="e">
        <f>VLOOKUP(G22,CODES!$K$7:$L$40,2)</f>
        <v>#N/A</v>
      </c>
      <c r="AB22" s="48"/>
    </row>
    <row r="23" spans="1:28" s="3" customFormat="1" ht="17.100000000000001" customHeight="1" x14ac:dyDescent="0.25">
      <c r="A23" s="26">
        <v>18</v>
      </c>
      <c r="B23" s="152"/>
      <c r="C23" s="153"/>
      <c r="D23" s="4"/>
      <c r="E23" s="5"/>
      <c r="F23" s="18"/>
      <c r="G23" s="9"/>
      <c r="H23" s="19"/>
      <c r="I23" s="87"/>
      <c r="J23" s="42"/>
      <c r="K23" s="39" t="e">
        <f>VLOOKUP(G23,CODES!$K$7:$M$40,3)</f>
        <v>#N/A</v>
      </c>
      <c r="L23" s="39" t="e">
        <f>VLOOKUP(G23,CODES!$K$7:$N$40,4)</f>
        <v>#N/A</v>
      </c>
      <c r="M23" s="89">
        <f>IF(G23=0,0,VLOOKUP(G23,CODES!$K$7:$L$40,2))</f>
        <v>0</v>
      </c>
      <c r="N23" s="88">
        <f>IF(H23=0,0,VLOOKUP(H23,CODES!$C$6:$D$12,2,FALSE)+IF(I23="Yes",180,0))</f>
        <v>0</v>
      </c>
      <c r="O23" s="88">
        <f t="shared" si="0"/>
        <v>0</v>
      </c>
      <c r="P23" s="90">
        <f t="shared" si="5"/>
        <v>0</v>
      </c>
      <c r="Q23" s="57"/>
      <c r="R23" s="58"/>
      <c r="S23" s="91">
        <f t="shared" si="2"/>
        <v>0</v>
      </c>
      <c r="T23" s="10"/>
      <c r="U23" s="10"/>
      <c r="V23" s="10"/>
      <c r="W23" s="10"/>
      <c r="X23" s="92">
        <f t="shared" si="6"/>
        <v>0</v>
      </c>
      <c r="Y23" s="90">
        <f t="shared" si="4"/>
        <v>0</v>
      </c>
      <c r="Z23" s="47"/>
      <c r="AA23" s="12" t="e">
        <f>VLOOKUP(G23,CODES!$K$7:$L$40,2)</f>
        <v>#N/A</v>
      </c>
      <c r="AB23" s="48"/>
    </row>
    <row r="24" spans="1:28" s="3" customFormat="1" ht="17.100000000000001" customHeight="1" x14ac:dyDescent="0.25">
      <c r="A24" s="26">
        <v>19</v>
      </c>
      <c r="B24" s="152"/>
      <c r="C24" s="153"/>
      <c r="D24" s="4"/>
      <c r="E24" s="5"/>
      <c r="F24" s="18"/>
      <c r="G24" s="9"/>
      <c r="H24" s="19"/>
      <c r="I24" s="87"/>
      <c r="J24" s="42"/>
      <c r="K24" s="39" t="e">
        <f>VLOOKUP(G24,CODES!$K$7:$M$40,3)</f>
        <v>#N/A</v>
      </c>
      <c r="L24" s="39" t="e">
        <f>VLOOKUP(G24,CODES!$K$7:$N$40,4)</f>
        <v>#N/A</v>
      </c>
      <c r="M24" s="89">
        <f>IF(G24=0,0,VLOOKUP(G24,CODES!$K$7:$L$40,2))</f>
        <v>0</v>
      </c>
      <c r="N24" s="88">
        <f>IF(H24=0,0,VLOOKUP(H24,CODES!$C$6:$D$12,2,FALSE)+IF(I24="Yes",180,0))</f>
        <v>0</v>
      </c>
      <c r="O24" s="88">
        <f t="shared" si="0"/>
        <v>0</v>
      </c>
      <c r="P24" s="90">
        <f t="shared" si="5"/>
        <v>0</v>
      </c>
      <c r="Q24" s="57"/>
      <c r="R24" s="58"/>
      <c r="S24" s="91">
        <f t="shared" si="2"/>
        <v>0</v>
      </c>
      <c r="T24" s="10"/>
      <c r="U24" s="10"/>
      <c r="V24" s="10"/>
      <c r="W24" s="10"/>
      <c r="X24" s="92">
        <f t="shared" si="6"/>
        <v>0</v>
      </c>
      <c r="Y24" s="90">
        <f t="shared" si="4"/>
        <v>0</v>
      </c>
      <c r="Z24" s="47"/>
      <c r="AA24" s="12" t="e">
        <f>VLOOKUP(G24,CODES!$K$7:$L$40,2)</f>
        <v>#N/A</v>
      </c>
      <c r="AB24" s="48"/>
    </row>
    <row r="25" spans="1:28" s="3" customFormat="1" ht="17.100000000000001" customHeight="1" x14ac:dyDescent="0.25">
      <c r="A25" s="26">
        <v>20</v>
      </c>
      <c r="B25" s="152"/>
      <c r="C25" s="153"/>
      <c r="D25" s="4"/>
      <c r="E25" s="5"/>
      <c r="F25" s="18"/>
      <c r="G25" s="9"/>
      <c r="H25" s="19"/>
      <c r="I25" s="87"/>
      <c r="J25" s="42"/>
      <c r="K25" s="39" t="e">
        <f>VLOOKUP(G25,CODES!$K$7:$M$40,3)</f>
        <v>#N/A</v>
      </c>
      <c r="L25" s="39" t="e">
        <f>VLOOKUP(G25,CODES!$K$7:$N$40,4)</f>
        <v>#N/A</v>
      </c>
      <c r="M25" s="89">
        <f>IF(G25=0,0,VLOOKUP(G25,CODES!$K$7:$L$40,2))</f>
        <v>0</v>
      </c>
      <c r="N25" s="88">
        <f>IF(H25=0,0,VLOOKUP(H25,CODES!$C$6:$D$12,2,FALSE)+IF(I25="Yes",180,0))</f>
        <v>0</v>
      </c>
      <c r="O25" s="88">
        <f t="shared" si="0"/>
        <v>0</v>
      </c>
      <c r="P25" s="90">
        <f t="shared" si="5"/>
        <v>0</v>
      </c>
      <c r="Q25" s="57"/>
      <c r="R25" s="58"/>
      <c r="S25" s="91">
        <f t="shared" si="2"/>
        <v>0</v>
      </c>
      <c r="T25" s="10"/>
      <c r="U25" s="10"/>
      <c r="V25" s="10"/>
      <c r="W25" s="10"/>
      <c r="X25" s="92">
        <f t="shared" si="6"/>
        <v>0</v>
      </c>
      <c r="Y25" s="90">
        <f t="shared" si="4"/>
        <v>0</v>
      </c>
      <c r="Z25" s="47"/>
      <c r="AA25" s="12" t="e">
        <f>VLOOKUP(G25,CODES!$K$7:$L$40,2)</f>
        <v>#N/A</v>
      </c>
      <c r="AB25" s="48"/>
    </row>
    <row r="26" spans="1:28" s="3" customFormat="1" ht="17.100000000000001" customHeight="1" x14ac:dyDescent="0.25">
      <c r="A26" s="26">
        <v>21</v>
      </c>
      <c r="B26" s="152"/>
      <c r="C26" s="153"/>
      <c r="D26" s="4"/>
      <c r="E26" s="5"/>
      <c r="F26" s="18"/>
      <c r="G26" s="9"/>
      <c r="H26" s="19"/>
      <c r="I26" s="87"/>
      <c r="J26" s="42"/>
      <c r="K26" s="39" t="e">
        <f>VLOOKUP(G26,CODES!$K$7:$M$40,3)</f>
        <v>#N/A</v>
      </c>
      <c r="L26" s="39" t="e">
        <f>VLOOKUP(G26,CODES!$K$7:$N$40,4)</f>
        <v>#N/A</v>
      </c>
      <c r="M26" s="89">
        <f>IF(G26=0,0,VLOOKUP(G26,CODES!$K$7:$L$40,2))</f>
        <v>0</v>
      </c>
      <c r="N26" s="88">
        <f>IF(H26=0,0,VLOOKUP(H26,CODES!$C$6:$D$12,2,FALSE)+IF(I26="Yes",180,0))</f>
        <v>0</v>
      </c>
      <c r="O26" s="88">
        <f t="shared" si="0"/>
        <v>0</v>
      </c>
      <c r="P26" s="90">
        <f t="shared" si="5"/>
        <v>0</v>
      </c>
      <c r="Q26" s="57"/>
      <c r="R26" s="58"/>
      <c r="S26" s="91">
        <f t="shared" si="2"/>
        <v>0</v>
      </c>
      <c r="T26" s="10"/>
      <c r="U26" s="10"/>
      <c r="V26" s="10"/>
      <c r="W26" s="10"/>
      <c r="X26" s="92">
        <f t="shared" si="6"/>
        <v>0</v>
      </c>
      <c r="Y26" s="90">
        <f t="shared" si="4"/>
        <v>0</v>
      </c>
      <c r="Z26" s="47"/>
      <c r="AA26" s="12" t="e">
        <f>VLOOKUP(G26,CODES!$K$7:$L$40,2)</f>
        <v>#N/A</v>
      </c>
      <c r="AB26" s="48"/>
    </row>
    <row r="27" spans="1:28" s="3" customFormat="1" ht="17.100000000000001" customHeight="1" x14ac:dyDescent="0.25">
      <c r="A27" s="26">
        <v>22</v>
      </c>
      <c r="B27" s="152"/>
      <c r="C27" s="153"/>
      <c r="D27" s="4"/>
      <c r="E27" s="5"/>
      <c r="F27" s="18"/>
      <c r="G27" s="9"/>
      <c r="H27" s="19"/>
      <c r="I27" s="87"/>
      <c r="J27" s="42"/>
      <c r="K27" s="39" t="e">
        <f>VLOOKUP(G27,CODES!$K$7:$M$40,3)</f>
        <v>#N/A</v>
      </c>
      <c r="L27" s="39" t="e">
        <f>VLOOKUP(G27,CODES!$K$7:$N$40,4)</f>
        <v>#N/A</v>
      </c>
      <c r="M27" s="89">
        <f>IF(G27=0,0,VLOOKUP(G27,CODES!$K$7:$L$40,2))</f>
        <v>0</v>
      </c>
      <c r="N27" s="88">
        <f>IF(H27=0,0,VLOOKUP(H27,CODES!$C$6:$D$12,2,FALSE)+IF(I27="Yes",180,0))</f>
        <v>0</v>
      </c>
      <c r="O27" s="88">
        <f t="shared" si="0"/>
        <v>0</v>
      </c>
      <c r="P27" s="90">
        <f t="shared" si="5"/>
        <v>0</v>
      </c>
      <c r="Q27" s="57"/>
      <c r="R27" s="58"/>
      <c r="S27" s="91">
        <f t="shared" si="2"/>
        <v>0</v>
      </c>
      <c r="T27" s="10"/>
      <c r="U27" s="10"/>
      <c r="V27" s="10"/>
      <c r="W27" s="10"/>
      <c r="X27" s="92">
        <f t="shared" si="6"/>
        <v>0</v>
      </c>
      <c r="Y27" s="90">
        <f t="shared" si="4"/>
        <v>0</v>
      </c>
      <c r="Z27" s="47"/>
      <c r="AA27" s="12" t="e">
        <f>VLOOKUP(G27,CODES!$K$7:$L$40,2)</f>
        <v>#N/A</v>
      </c>
      <c r="AB27" s="48"/>
    </row>
    <row r="28" spans="1:28" s="3" customFormat="1" ht="17.100000000000001" customHeight="1" x14ac:dyDescent="0.25">
      <c r="A28" s="26">
        <v>23</v>
      </c>
      <c r="B28" s="152"/>
      <c r="C28" s="153"/>
      <c r="D28" s="4"/>
      <c r="E28" s="5"/>
      <c r="F28" s="18"/>
      <c r="G28" s="9"/>
      <c r="H28" s="19"/>
      <c r="I28" s="87"/>
      <c r="J28" s="42"/>
      <c r="K28" s="39" t="e">
        <f>VLOOKUP(G28,CODES!$K$7:$M$40,3)</f>
        <v>#N/A</v>
      </c>
      <c r="L28" s="39" t="e">
        <f>VLOOKUP(G28,CODES!$K$7:$N$40,4)</f>
        <v>#N/A</v>
      </c>
      <c r="M28" s="89">
        <f>IF(G28=0,0,VLOOKUP(G28,CODES!$K$7:$L$40,2))</f>
        <v>0</v>
      </c>
      <c r="N28" s="88">
        <f>IF(H28=0,0,VLOOKUP(H28,CODES!$C$6:$D$12,2,FALSE)+IF(I28="Yes",180,0))</f>
        <v>0</v>
      </c>
      <c r="O28" s="88">
        <f t="shared" si="0"/>
        <v>0</v>
      </c>
      <c r="P28" s="90">
        <f t="shared" si="5"/>
        <v>0</v>
      </c>
      <c r="Q28" s="57"/>
      <c r="R28" s="58"/>
      <c r="S28" s="91">
        <f t="shared" si="2"/>
        <v>0</v>
      </c>
      <c r="T28" s="10"/>
      <c r="U28" s="10"/>
      <c r="V28" s="10"/>
      <c r="W28" s="10"/>
      <c r="X28" s="92">
        <f t="shared" si="6"/>
        <v>0</v>
      </c>
      <c r="Y28" s="90">
        <f t="shared" si="4"/>
        <v>0</v>
      </c>
      <c r="Z28" s="47"/>
      <c r="AA28" s="12" t="e">
        <f>VLOOKUP(G28,CODES!$K$7:$L$40,2)</f>
        <v>#N/A</v>
      </c>
      <c r="AB28" s="48"/>
    </row>
    <row r="29" spans="1:28" s="3" customFormat="1" ht="17.100000000000001" customHeight="1" x14ac:dyDescent="0.25">
      <c r="A29" s="26">
        <v>24</v>
      </c>
      <c r="B29" s="152"/>
      <c r="C29" s="153"/>
      <c r="D29" s="4"/>
      <c r="E29" s="5"/>
      <c r="F29" s="18"/>
      <c r="G29" s="9"/>
      <c r="H29" s="19"/>
      <c r="I29" s="87"/>
      <c r="J29" s="42"/>
      <c r="K29" s="39" t="e">
        <f>VLOOKUP(G29,CODES!$K$7:$M$40,3)</f>
        <v>#N/A</v>
      </c>
      <c r="L29" s="39" t="e">
        <f>VLOOKUP(G29,CODES!$K$7:$N$40,4)</f>
        <v>#N/A</v>
      </c>
      <c r="M29" s="89">
        <f>IF(G29=0,0,VLOOKUP(G29,CODES!$K$7:$L$40,2))</f>
        <v>0</v>
      </c>
      <c r="N29" s="88">
        <f>IF(H29=0,0,VLOOKUP(H29,CODES!$C$6:$D$12,2,FALSE)+IF(I29="Yes",180,0))</f>
        <v>0</v>
      </c>
      <c r="O29" s="88">
        <f t="shared" si="0"/>
        <v>0</v>
      </c>
      <c r="P29" s="90">
        <f t="shared" si="5"/>
        <v>0</v>
      </c>
      <c r="Q29" s="57"/>
      <c r="R29" s="58"/>
      <c r="S29" s="91">
        <f t="shared" si="2"/>
        <v>0</v>
      </c>
      <c r="T29" s="10"/>
      <c r="U29" s="10"/>
      <c r="V29" s="10"/>
      <c r="W29" s="10"/>
      <c r="X29" s="92">
        <f t="shared" si="6"/>
        <v>0</v>
      </c>
      <c r="Y29" s="90">
        <f t="shared" si="4"/>
        <v>0</v>
      </c>
      <c r="Z29" s="47"/>
      <c r="AA29" s="12" t="e">
        <f>VLOOKUP(G29,CODES!$K$7:$L$40,2)</f>
        <v>#N/A</v>
      </c>
      <c r="AB29" s="48"/>
    </row>
    <row r="30" spans="1:28" s="3" customFormat="1" ht="17.100000000000001" customHeight="1" x14ac:dyDescent="0.25">
      <c r="A30" s="26">
        <v>25</v>
      </c>
      <c r="B30" s="152"/>
      <c r="C30" s="153"/>
      <c r="D30" s="4"/>
      <c r="E30" s="5"/>
      <c r="F30" s="18"/>
      <c r="G30" s="9"/>
      <c r="H30" s="19"/>
      <c r="I30" s="87"/>
      <c r="J30" s="42"/>
      <c r="K30" s="39" t="e">
        <f>VLOOKUP(G30,CODES!$K$7:$M$40,3)</f>
        <v>#N/A</v>
      </c>
      <c r="L30" s="39" t="e">
        <f>VLOOKUP(G30,CODES!$K$7:$N$40,4)</f>
        <v>#N/A</v>
      </c>
      <c r="M30" s="89">
        <f>IF(G30=0,0,VLOOKUP(G30,CODES!$K$7:$L$40,2))</f>
        <v>0</v>
      </c>
      <c r="N30" s="88">
        <f>IF(H30=0,0,VLOOKUP(H30,CODES!$C$6:$D$12,2,FALSE)+IF(I30="Yes",180,0))</f>
        <v>0</v>
      </c>
      <c r="O30" s="88">
        <f t="shared" si="0"/>
        <v>0</v>
      </c>
      <c r="P30" s="90">
        <f t="shared" si="5"/>
        <v>0</v>
      </c>
      <c r="Q30" s="57"/>
      <c r="R30" s="58"/>
      <c r="S30" s="91">
        <f t="shared" si="2"/>
        <v>0</v>
      </c>
      <c r="T30" s="10"/>
      <c r="U30" s="10"/>
      <c r="V30" s="10"/>
      <c r="W30" s="10"/>
      <c r="X30" s="92">
        <f t="shared" si="6"/>
        <v>0</v>
      </c>
      <c r="Y30" s="90">
        <f t="shared" si="4"/>
        <v>0</v>
      </c>
      <c r="Z30" s="47"/>
      <c r="AA30" s="12" t="e">
        <f>VLOOKUP(G30,CODES!$K$7:$L$40,2)</f>
        <v>#N/A</v>
      </c>
      <c r="AB30" s="48"/>
    </row>
    <row r="31" spans="1:28" s="63" customFormat="1" ht="17.100000000000001" customHeight="1" x14ac:dyDescent="0.25">
      <c r="A31" s="68"/>
      <c r="B31" s="181" t="s">
        <v>35</v>
      </c>
      <c r="C31" s="182"/>
      <c r="D31" s="69"/>
      <c r="E31" s="69"/>
      <c r="F31" s="85">
        <f>SUM(F6:F30)</f>
        <v>0</v>
      </c>
      <c r="G31" s="69"/>
      <c r="H31" s="69"/>
      <c r="I31" s="69"/>
      <c r="J31" s="68"/>
      <c r="K31" s="70"/>
      <c r="L31" s="68"/>
      <c r="M31" s="71"/>
      <c r="N31" s="71">
        <f>SUM(N6:N30)</f>
        <v>0</v>
      </c>
      <c r="O31" s="71">
        <f>SUM(O6:O30)</f>
        <v>0</v>
      </c>
      <c r="P31" s="71">
        <f>SUM(N31:O31)</f>
        <v>0</v>
      </c>
      <c r="Q31" s="71">
        <f>SUM(Q6:Q30)</f>
        <v>0</v>
      </c>
      <c r="R31" s="71">
        <f t="shared" ref="R31:Y31" si="7">SUM(R6:R30)</f>
        <v>0</v>
      </c>
      <c r="S31" s="71">
        <f t="shared" si="7"/>
        <v>0</v>
      </c>
      <c r="T31" s="71">
        <f t="shared" si="7"/>
        <v>0</v>
      </c>
      <c r="U31" s="71">
        <f t="shared" si="7"/>
        <v>0</v>
      </c>
      <c r="V31" s="71">
        <f t="shared" si="7"/>
        <v>0</v>
      </c>
      <c r="W31" s="71">
        <f t="shared" si="7"/>
        <v>0</v>
      </c>
      <c r="X31" s="71">
        <f t="shared" si="7"/>
        <v>0</v>
      </c>
      <c r="Y31" s="71">
        <f t="shared" si="7"/>
        <v>0</v>
      </c>
      <c r="Z31" s="66"/>
    </row>
    <row r="34" spans="1:25" s="50" customFormat="1" ht="33" customHeight="1" x14ac:dyDescent="0.25">
      <c r="A34" s="49" t="s">
        <v>101</v>
      </c>
      <c r="B34" s="168" t="s">
        <v>141</v>
      </c>
      <c r="C34" s="168"/>
      <c r="D34" s="168"/>
      <c r="E34" s="168"/>
      <c r="F34" s="168"/>
      <c r="G34" s="168"/>
      <c r="H34" s="168"/>
      <c r="I34" s="168"/>
      <c r="J34" s="168"/>
      <c r="K34" s="168"/>
      <c r="L34" s="168"/>
      <c r="M34" s="168"/>
      <c r="N34" s="168"/>
      <c r="O34" s="168"/>
      <c r="P34" s="168"/>
      <c r="Q34" s="168"/>
      <c r="R34" s="168"/>
      <c r="S34" s="168"/>
      <c r="T34" s="168"/>
      <c r="U34" s="168"/>
      <c r="V34" s="168"/>
      <c r="W34" s="168"/>
      <c r="X34" s="168"/>
      <c r="Y34" s="168"/>
    </row>
    <row r="37" spans="1:25" x14ac:dyDescent="0.25">
      <c r="C37" s="28"/>
    </row>
  </sheetData>
  <sheetProtection password="CE55" sheet="1" objects="1" scenarios="1"/>
  <protectedRanges>
    <protectedRange sqref="B6:C6 F6:H6 B7:H30" name="Range2_1"/>
    <protectedRange sqref="J6:J30" name="Range2_1_5"/>
    <protectedRange sqref="D6:E6" name="Range2_1_1"/>
    <protectedRange sqref="I6:I30" name="Range2_1_2"/>
  </protectedRanges>
  <dataConsolidate/>
  <mergeCells count="39">
    <mergeCell ref="I4:I5"/>
    <mergeCell ref="B29:C29"/>
    <mergeCell ref="B23:C23"/>
    <mergeCell ref="B24:C24"/>
    <mergeCell ref="B25:C25"/>
    <mergeCell ref="B26:C26"/>
    <mergeCell ref="B27:C27"/>
    <mergeCell ref="A1:Y1"/>
    <mergeCell ref="A4:A5"/>
    <mergeCell ref="N4:P4"/>
    <mergeCell ref="B31:C31"/>
    <mergeCell ref="B17:C17"/>
    <mergeCell ref="B18:C18"/>
    <mergeCell ref="B19:C19"/>
    <mergeCell ref="B30:C30"/>
    <mergeCell ref="B11:C11"/>
    <mergeCell ref="B12:C12"/>
    <mergeCell ref="B13:C13"/>
    <mergeCell ref="B14:C14"/>
    <mergeCell ref="B15:C15"/>
    <mergeCell ref="B16:C16"/>
    <mergeCell ref="B6:C6"/>
    <mergeCell ref="B7:C7"/>
    <mergeCell ref="B34:Y34"/>
    <mergeCell ref="B8:C8"/>
    <mergeCell ref="B9:C9"/>
    <mergeCell ref="B10:C10"/>
    <mergeCell ref="G4:G5"/>
    <mergeCell ref="M4:M5"/>
    <mergeCell ref="J4:J5"/>
    <mergeCell ref="H4:H5"/>
    <mergeCell ref="B4:C5"/>
    <mergeCell ref="B20:C20"/>
    <mergeCell ref="B21:C21"/>
    <mergeCell ref="B22:C22"/>
    <mergeCell ref="D4:F4"/>
    <mergeCell ref="T4:Y4"/>
    <mergeCell ref="Q4:S4"/>
    <mergeCell ref="B28:C28"/>
  </mergeCells>
  <conditionalFormatting sqref="J6:J30">
    <cfRule type="cellIs" dxfId="3" priority="16" operator="between">
      <formula>$K6</formula>
      <formula>$L6</formula>
    </cfRule>
  </conditionalFormatting>
  <conditionalFormatting sqref="Q6:Q30">
    <cfRule type="cellIs" dxfId="2" priority="3" operator="greaterThan">
      <formula>N6</formula>
    </cfRule>
  </conditionalFormatting>
  <conditionalFormatting sqref="R6:R30">
    <cfRule type="cellIs" dxfId="1" priority="1" operator="greaterThan">
      <formula>O6</formula>
    </cfRule>
    <cfRule type="cellIs" dxfId="0" priority="2" operator="greaterThan">
      <formula>"N6"</formula>
    </cfRule>
  </conditionalFormatting>
  <printOptions horizontalCentered="1"/>
  <pageMargins left="0.31496062992125984" right="0.19685039370078741" top="0.74803149606299213" bottom="0.74803149606299213" header="0.31496062992125984" footer="0.31496062992125984"/>
  <pageSetup paperSize="9" scale="65" fitToHeight="0" orientation="landscape" r:id="rId1"/>
  <headerFooter>
    <oddFooter>&amp;C&amp;P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CODES!$A$6:$A$64</xm:f>
          </x14:formula1>
          <xm:sqref>F6:F30</xm:sqref>
        </x14:dataValidation>
        <x14:dataValidation type="list" allowBlank="1" showInputMessage="1" showErrorMessage="1">
          <x14:formula1>
            <xm:f>CODES!$C$6:$C$12</xm:f>
          </x14:formula1>
          <xm:sqref>H6:H30</xm:sqref>
        </x14:dataValidation>
        <x14:dataValidation type="list" allowBlank="1" showInputMessage="1" showErrorMessage="1">
          <x14:formula1>
            <xm:f>CODES!$C$14</xm:f>
          </x14:formula1>
          <xm:sqref>I6:I30</xm:sqref>
        </x14:dataValidation>
        <x14:dataValidation type="list" allowBlank="1" showInputMessage="1" showErrorMessage="1">
          <x14:formula1>
            <xm:f>CODES!$K$7:$K$40</xm:f>
          </x14:formula1>
          <xm:sqref>G6:G30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38"/>
  <sheetViews>
    <sheetView workbookViewId="0">
      <selection activeCell="G25" sqref="G25"/>
    </sheetView>
  </sheetViews>
  <sheetFormatPr defaultRowHeight="15" x14ac:dyDescent="0.25"/>
  <cols>
    <col min="2" max="2" width="30" customWidth="1"/>
  </cols>
  <sheetData>
    <row r="3" spans="2:3" x14ac:dyDescent="0.25">
      <c r="B3" s="53" t="s">
        <v>58</v>
      </c>
      <c r="C3" s="53" t="s">
        <v>59</v>
      </c>
    </row>
    <row r="4" spans="2:3" x14ac:dyDescent="0.25">
      <c r="B4" s="54" t="s">
        <v>61</v>
      </c>
      <c r="C4" s="55" t="s">
        <v>3</v>
      </c>
    </row>
    <row r="5" spans="2:3" x14ac:dyDescent="0.25">
      <c r="B5" s="54" t="s">
        <v>62</v>
      </c>
      <c r="C5" s="55" t="s">
        <v>4</v>
      </c>
    </row>
    <row r="6" spans="2:3" x14ac:dyDescent="0.25">
      <c r="B6" s="54" t="s">
        <v>63</v>
      </c>
      <c r="C6" s="55" t="s">
        <v>5</v>
      </c>
    </row>
    <row r="7" spans="2:3" x14ac:dyDescent="0.25">
      <c r="B7" s="54" t="s">
        <v>64</v>
      </c>
      <c r="C7" s="55" t="s">
        <v>6</v>
      </c>
    </row>
    <row r="8" spans="2:3" x14ac:dyDescent="0.25">
      <c r="B8" s="54" t="s">
        <v>92</v>
      </c>
      <c r="C8" s="55" t="s">
        <v>56</v>
      </c>
    </row>
    <row r="9" spans="2:3" x14ac:dyDescent="0.25">
      <c r="B9" s="54" t="s">
        <v>65</v>
      </c>
      <c r="C9" s="55" t="s">
        <v>7</v>
      </c>
    </row>
    <row r="10" spans="2:3" x14ac:dyDescent="0.25">
      <c r="B10" s="54" t="s">
        <v>60</v>
      </c>
      <c r="C10" s="55" t="s">
        <v>8</v>
      </c>
    </row>
    <row r="11" spans="2:3" x14ac:dyDescent="0.25">
      <c r="B11" s="54" t="s">
        <v>66</v>
      </c>
      <c r="C11" s="55" t="s">
        <v>9</v>
      </c>
    </row>
    <row r="12" spans="2:3" x14ac:dyDescent="0.25">
      <c r="B12" s="54" t="s">
        <v>67</v>
      </c>
      <c r="C12" s="55" t="s">
        <v>10</v>
      </c>
    </row>
    <row r="13" spans="2:3" ht="30" x14ac:dyDescent="0.25">
      <c r="B13" s="54" t="s">
        <v>93</v>
      </c>
      <c r="C13" s="56" t="s">
        <v>45</v>
      </c>
    </row>
    <row r="14" spans="2:3" x14ac:dyDescent="0.25">
      <c r="B14" s="54" t="s">
        <v>68</v>
      </c>
      <c r="C14" s="55" t="s">
        <v>11</v>
      </c>
    </row>
    <row r="15" spans="2:3" x14ac:dyDescent="0.25">
      <c r="B15" s="54" t="s">
        <v>69</v>
      </c>
      <c r="C15" s="55" t="s">
        <v>12</v>
      </c>
    </row>
    <row r="16" spans="2:3" x14ac:dyDescent="0.25">
      <c r="B16" s="54" t="s">
        <v>70</v>
      </c>
      <c r="C16" s="55" t="s">
        <v>13</v>
      </c>
    </row>
    <row r="17" spans="2:3" x14ac:dyDescent="0.25">
      <c r="B17" s="54" t="s">
        <v>71</v>
      </c>
      <c r="C17" s="55" t="s">
        <v>14</v>
      </c>
    </row>
    <row r="18" spans="2:3" x14ac:dyDescent="0.25">
      <c r="B18" s="54" t="s">
        <v>72</v>
      </c>
      <c r="C18" s="55" t="s">
        <v>15</v>
      </c>
    </row>
    <row r="19" spans="2:3" x14ac:dyDescent="0.25">
      <c r="B19" s="54" t="s">
        <v>73</v>
      </c>
      <c r="C19" s="55" t="s">
        <v>16</v>
      </c>
    </row>
    <row r="20" spans="2:3" x14ac:dyDescent="0.25">
      <c r="B20" s="54" t="s">
        <v>74</v>
      </c>
      <c r="C20" s="55" t="s">
        <v>17</v>
      </c>
    </row>
    <row r="21" spans="2:3" x14ac:dyDescent="0.25">
      <c r="B21" s="54" t="s">
        <v>75</v>
      </c>
      <c r="C21" s="55" t="s">
        <v>18</v>
      </c>
    </row>
    <row r="22" spans="2:3" x14ac:dyDescent="0.25">
      <c r="B22" s="54" t="s">
        <v>76</v>
      </c>
      <c r="C22" s="55" t="s">
        <v>19</v>
      </c>
    </row>
    <row r="23" spans="2:3" x14ac:dyDescent="0.25">
      <c r="B23" s="54" t="s">
        <v>77</v>
      </c>
      <c r="C23" s="55" t="s">
        <v>20</v>
      </c>
    </row>
    <row r="24" spans="2:3" x14ac:dyDescent="0.25">
      <c r="B24" s="54" t="s">
        <v>78</v>
      </c>
      <c r="C24" s="55" t="s">
        <v>21</v>
      </c>
    </row>
    <row r="25" spans="2:3" x14ac:dyDescent="0.25">
      <c r="B25" s="54" t="s">
        <v>79</v>
      </c>
      <c r="C25" s="55" t="s">
        <v>22</v>
      </c>
    </row>
    <row r="26" spans="2:3" x14ac:dyDescent="0.25">
      <c r="B26" s="54" t="s">
        <v>80</v>
      </c>
      <c r="C26" s="55" t="s">
        <v>23</v>
      </c>
    </row>
    <row r="27" spans="2:3" x14ac:dyDescent="0.25">
      <c r="B27" s="54" t="s">
        <v>81</v>
      </c>
      <c r="C27" s="55" t="s">
        <v>24</v>
      </c>
    </row>
    <row r="28" spans="2:3" x14ac:dyDescent="0.25">
      <c r="B28" s="54" t="s">
        <v>82</v>
      </c>
      <c r="C28" s="55" t="s">
        <v>25</v>
      </c>
    </row>
    <row r="29" spans="2:3" x14ac:dyDescent="0.25">
      <c r="B29" s="54" t="s">
        <v>83</v>
      </c>
      <c r="C29" s="55" t="s">
        <v>26</v>
      </c>
    </row>
    <row r="30" spans="2:3" x14ac:dyDescent="0.25">
      <c r="B30" s="54" t="s">
        <v>84</v>
      </c>
      <c r="C30" s="55" t="s">
        <v>27</v>
      </c>
    </row>
    <row r="31" spans="2:3" x14ac:dyDescent="0.25">
      <c r="B31" s="54" t="s">
        <v>85</v>
      </c>
      <c r="C31" s="55" t="s">
        <v>28</v>
      </c>
    </row>
    <row r="32" spans="2:3" x14ac:dyDescent="0.25">
      <c r="B32" s="54" t="s">
        <v>86</v>
      </c>
      <c r="C32" s="55" t="s">
        <v>29</v>
      </c>
    </row>
    <row r="33" spans="2:3" x14ac:dyDescent="0.25">
      <c r="B33" s="54" t="s">
        <v>143</v>
      </c>
      <c r="C33" s="55" t="s">
        <v>142</v>
      </c>
    </row>
    <row r="34" spans="2:3" x14ac:dyDescent="0.25">
      <c r="B34" s="54" t="s">
        <v>87</v>
      </c>
      <c r="C34" s="55" t="s">
        <v>30</v>
      </c>
    </row>
    <row r="35" spans="2:3" x14ac:dyDescent="0.25">
      <c r="B35" s="54" t="s">
        <v>88</v>
      </c>
      <c r="C35" s="55" t="s">
        <v>31</v>
      </c>
    </row>
    <row r="36" spans="2:3" x14ac:dyDescent="0.25">
      <c r="B36" s="54" t="s">
        <v>89</v>
      </c>
      <c r="C36" s="55" t="s">
        <v>32</v>
      </c>
    </row>
    <row r="37" spans="2:3" x14ac:dyDescent="0.25">
      <c r="B37" s="54" t="s">
        <v>90</v>
      </c>
      <c r="C37" s="55" t="s">
        <v>33</v>
      </c>
    </row>
    <row r="38" spans="2:3" x14ac:dyDescent="0.25">
      <c r="B38" s="54" t="s">
        <v>91</v>
      </c>
      <c r="C38" s="55" t="s">
        <v>34</v>
      </c>
    </row>
  </sheetData>
  <sheetProtection password="CE55"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13"/>
  <sheetViews>
    <sheetView topLeftCell="A4" workbookViewId="0">
      <selection activeCell="C15" sqref="C15"/>
    </sheetView>
  </sheetViews>
  <sheetFormatPr defaultRowHeight="15" x14ac:dyDescent="0.25"/>
  <cols>
    <col min="1" max="2" width="9.140625" style="1"/>
    <col min="3" max="3" width="26" bestFit="1" customWidth="1"/>
    <col min="5" max="5" width="9.28515625" customWidth="1"/>
    <col min="6" max="6" width="9.28515625" style="1" customWidth="1"/>
    <col min="7" max="7" width="10" customWidth="1"/>
    <col min="8" max="9" width="13.42578125" customWidth="1"/>
    <col min="10" max="10" width="10.7109375" style="97" customWidth="1"/>
    <col min="11" max="11" width="12.28515625" style="1" customWidth="1"/>
    <col min="12" max="12" width="12.7109375" bestFit="1" customWidth="1"/>
    <col min="13" max="13" width="8.28515625" customWidth="1"/>
    <col min="14" max="14" width="10.42578125" customWidth="1"/>
    <col min="15" max="15" width="12.28515625" customWidth="1"/>
    <col min="16" max="21" width="7.5703125" bestFit="1" customWidth="1"/>
  </cols>
  <sheetData>
    <row r="1" spans="1:40" x14ac:dyDescent="0.25">
      <c r="E1" s="23"/>
      <c r="F1" s="8"/>
      <c r="G1" s="23"/>
      <c r="H1" s="23"/>
      <c r="I1" s="23"/>
      <c r="J1" s="95"/>
      <c r="K1" s="8"/>
      <c r="L1" s="23"/>
      <c r="M1" s="23"/>
      <c r="N1" s="23"/>
      <c r="O1" s="23"/>
      <c r="P1" s="7"/>
      <c r="Q1" s="7"/>
      <c r="R1" s="7"/>
      <c r="S1" s="7"/>
      <c r="T1" s="7"/>
      <c r="U1" s="7"/>
      <c r="V1" s="7"/>
      <c r="W1" s="7"/>
      <c r="X1" s="7"/>
      <c r="Y1" s="7"/>
      <c r="Z1" s="7"/>
      <c r="AA1" s="7"/>
      <c r="AB1" s="7"/>
      <c r="AC1" s="7"/>
      <c r="AD1" s="7"/>
      <c r="AE1" s="7"/>
      <c r="AF1" s="7"/>
      <c r="AG1" s="7"/>
      <c r="AH1" s="7"/>
      <c r="AI1" s="7"/>
      <c r="AJ1" s="7"/>
      <c r="AK1" s="7"/>
      <c r="AL1" s="7"/>
      <c r="AM1" s="7"/>
      <c r="AN1" s="7"/>
    </row>
    <row r="2" spans="1:40" ht="48" customHeight="1" x14ac:dyDescent="0.25">
      <c r="A2" s="183"/>
      <c r="B2" s="183"/>
      <c r="E2" s="23"/>
      <c r="F2" s="8"/>
      <c r="J2" s="95"/>
      <c r="K2" s="8"/>
      <c r="L2" s="23"/>
      <c r="M2" s="23"/>
      <c r="N2" s="23"/>
      <c r="O2" s="23"/>
      <c r="P2" s="8"/>
      <c r="Q2" s="8"/>
      <c r="R2" s="8"/>
      <c r="S2" s="8"/>
      <c r="T2" s="8"/>
      <c r="U2" s="8"/>
      <c r="V2" s="8"/>
      <c r="W2" s="8"/>
      <c r="X2" s="8"/>
      <c r="Y2" s="8"/>
      <c r="Z2" s="8"/>
      <c r="AA2" s="8"/>
      <c r="AB2" s="8"/>
      <c r="AC2" s="8"/>
      <c r="AD2" s="8"/>
      <c r="AE2" s="8"/>
      <c r="AF2" s="8"/>
      <c r="AG2" s="8"/>
      <c r="AH2" s="8"/>
      <c r="AI2" s="8"/>
      <c r="AJ2" s="8"/>
      <c r="AK2" s="8"/>
      <c r="AL2" s="8"/>
      <c r="AM2" s="8"/>
      <c r="AN2" s="8"/>
    </row>
    <row r="3" spans="1:40" ht="43.5" customHeight="1" x14ac:dyDescent="0.25">
      <c r="A3" s="21" t="s">
        <v>48</v>
      </c>
      <c r="B3" s="24"/>
      <c r="C3" s="25"/>
      <c r="M3" s="23"/>
      <c r="N3" s="23"/>
      <c r="O3" s="23"/>
      <c r="P3" s="7"/>
      <c r="Q3" s="7"/>
      <c r="R3" s="7"/>
      <c r="S3" s="7"/>
      <c r="T3" s="7"/>
      <c r="U3" s="7"/>
      <c r="V3" s="7"/>
      <c r="W3" s="7"/>
      <c r="X3" s="7"/>
      <c r="Y3" s="7"/>
      <c r="Z3" s="7"/>
      <c r="AA3" s="7"/>
      <c r="AB3" s="7"/>
      <c r="AC3" s="7"/>
      <c r="AD3" s="7"/>
      <c r="AE3" s="7"/>
      <c r="AF3" s="7"/>
      <c r="AG3" s="7"/>
      <c r="AH3" s="7"/>
      <c r="AI3" s="7"/>
      <c r="AJ3" s="7"/>
      <c r="AK3" s="7"/>
      <c r="AL3" s="7"/>
      <c r="AM3" s="7"/>
      <c r="AN3" s="7"/>
    </row>
    <row r="4" spans="1:40" ht="24.95" customHeight="1" thickBot="1" x14ac:dyDescent="0.35">
      <c r="A4" s="22">
        <v>0</v>
      </c>
      <c r="B4" s="22"/>
      <c r="C4" s="100" t="s">
        <v>46</v>
      </c>
      <c r="D4" s="101"/>
      <c r="E4" s="101"/>
      <c r="F4" s="102" t="s">
        <v>136</v>
      </c>
      <c r="G4" s="134" t="s">
        <v>53</v>
      </c>
      <c r="H4" s="134" t="s">
        <v>148</v>
      </c>
      <c r="I4" s="103"/>
      <c r="J4" s="102" t="s">
        <v>136</v>
      </c>
      <c r="K4" s="100" t="s">
        <v>54</v>
      </c>
      <c r="L4" s="100" t="s">
        <v>124</v>
      </c>
      <c r="M4" s="104"/>
      <c r="N4" s="104"/>
      <c r="O4" s="23"/>
      <c r="P4" s="8"/>
      <c r="Q4" s="8"/>
      <c r="R4" s="8"/>
      <c r="S4" s="8"/>
      <c r="T4" s="8"/>
      <c r="U4" s="8"/>
      <c r="V4" s="8"/>
      <c r="W4" s="8"/>
      <c r="X4" s="8"/>
      <c r="Y4" s="8"/>
      <c r="Z4" s="8"/>
      <c r="AA4" s="8"/>
      <c r="AB4" s="8"/>
      <c r="AC4" s="8"/>
      <c r="AD4" s="8"/>
      <c r="AE4" s="8"/>
      <c r="AF4" s="8"/>
      <c r="AG4" s="8"/>
      <c r="AH4" s="8"/>
      <c r="AI4" s="8"/>
      <c r="AJ4" s="8"/>
      <c r="AK4" s="8"/>
      <c r="AL4" s="8"/>
      <c r="AM4" s="8"/>
      <c r="AN4" s="8"/>
    </row>
    <row r="5" spans="1:40" ht="24.95" customHeight="1" x14ac:dyDescent="0.3">
      <c r="A5" s="22">
        <v>1</v>
      </c>
      <c r="B5" s="22"/>
      <c r="C5" s="105" t="s">
        <v>36</v>
      </c>
      <c r="D5" s="106" t="s">
        <v>37</v>
      </c>
      <c r="E5" s="101"/>
      <c r="F5" s="130">
        <v>2</v>
      </c>
      <c r="G5" s="127" t="s">
        <v>3</v>
      </c>
      <c r="H5" s="131">
        <v>720</v>
      </c>
      <c r="I5" s="108"/>
      <c r="J5" s="109"/>
      <c r="K5" s="110"/>
      <c r="L5" s="111"/>
      <c r="M5" s="110"/>
      <c r="N5" s="110"/>
      <c r="O5" s="8"/>
      <c r="P5" s="8"/>
      <c r="Q5" s="8"/>
      <c r="R5" s="8"/>
      <c r="S5" s="8"/>
      <c r="T5" s="8"/>
      <c r="U5" s="8"/>
      <c r="V5" s="8"/>
      <c r="W5" s="8"/>
      <c r="X5" s="8"/>
      <c r="Y5" s="8"/>
      <c r="Z5" s="8"/>
      <c r="AA5" s="8"/>
      <c r="AB5" s="8"/>
      <c r="AC5" s="8"/>
      <c r="AD5" s="8"/>
      <c r="AE5" s="8"/>
      <c r="AF5" s="8"/>
      <c r="AG5" s="8"/>
      <c r="AH5" s="8"/>
      <c r="AI5" s="8"/>
      <c r="AJ5" s="8"/>
      <c r="AK5" s="8"/>
      <c r="AL5" s="8"/>
      <c r="AM5" s="8"/>
    </row>
    <row r="6" spans="1:40" ht="24.95" customHeight="1" x14ac:dyDescent="0.3">
      <c r="A6" s="22">
        <v>2</v>
      </c>
      <c r="B6" s="22"/>
      <c r="C6" s="110" t="s">
        <v>133</v>
      </c>
      <c r="D6" s="107">
        <v>20</v>
      </c>
      <c r="E6" s="101"/>
      <c r="F6" s="130">
        <v>2</v>
      </c>
      <c r="G6" s="128" t="s">
        <v>4</v>
      </c>
      <c r="H6" s="132">
        <v>720</v>
      </c>
      <c r="I6" s="108"/>
      <c r="J6" s="109" t="s">
        <v>149</v>
      </c>
      <c r="K6" s="111" t="s">
        <v>58</v>
      </c>
      <c r="L6" s="109" t="s">
        <v>124</v>
      </c>
      <c r="M6" s="109" t="s">
        <v>96</v>
      </c>
      <c r="N6" s="109" t="s">
        <v>97</v>
      </c>
      <c r="O6" s="8"/>
      <c r="P6" s="8"/>
      <c r="Q6" s="8"/>
      <c r="R6" s="8"/>
      <c r="S6" s="8"/>
      <c r="T6" s="8"/>
      <c r="U6" s="8"/>
      <c r="V6" s="8"/>
      <c r="W6" s="8"/>
      <c r="X6" s="8"/>
      <c r="Y6" s="8"/>
      <c r="Z6" s="8"/>
      <c r="AA6" s="8"/>
      <c r="AB6" s="8"/>
      <c r="AC6" s="8"/>
      <c r="AD6" s="8"/>
      <c r="AE6" s="8"/>
      <c r="AF6" s="8"/>
      <c r="AG6" s="8"/>
      <c r="AH6" s="8"/>
      <c r="AI6" s="8"/>
      <c r="AJ6" s="8"/>
      <c r="AK6" s="8"/>
      <c r="AL6" s="8"/>
      <c r="AM6" s="8"/>
    </row>
    <row r="7" spans="1:40" ht="24.95" customHeight="1" x14ac:dyDescent="0.3">
      <c r="A7" s="22">
        <v>3</v>
      </c>
      <c r="B7" s="22"/>
      <c r="C7" s="110" t="s">
        <v>39</v>
      </c>
      <c r="D7" s="107">
        <v>180</v>
      </c>
      <c r="E7" s="101"/>
      <c r="F7" s="136">
        <v>3</v>
      </c>
      <c r="G7" s="135" t="s">
        <v>5</v>
      </c>
      <c r="H7" s="137">
        <v>670</v>
      </c>
      <c r="I7" s="112"/>
      <c r="J7" s="130">
        <v>2</v>
      </c>
      <c r="K7" s="144" t="s">
        <v>3</v>
      </c>
      <c r="L7" s="146" t="s">
        <v>138</v>
      </c>
      <c r="M7" s="146">
        <v>70</v>
      </c>
      <c r="N7" s="146">
        <v>160</v>
      </c>
      <c r="O7" s="8"/>
      <c r="P7" s="8"/>
      <c r="Q7" s="8"/>
      <c r="R7" s="8"/>
      <c r="S7" s="8"/>
      <c r="T7" s="8"/>
      <c r="U7" s="8"/>
      <c r="V7" s="8"/>
      <c r="W7" s="8"/>
      <c r="X7" s="8"/>
      <c r="Y7" s="8"/>
      <c r="Z7" s="8"/>
      <c r="AA7" s="8"/>
      <c r="AB7" s="8"/>
      <c r="AC7" s="8"/>
      <c r="AD7" s="8"/>
      <c r="AE7" s="8"/>
      <c r="AF7" s="8"/>
      <c r="AG7" s="8"/>
      <c r="AH7" s="8"/>
      <c r="AI7" s="8"/>
      <c r="AJ7" s="8"/>
      <c r="AK7" s="8"/>
      <c r="AL7" s="8"/>
      <c r="AM7" s="8"/>
    </row>
    <row r="8" spans="1:40" ht="24.95" customHeight="1" x14ac:dyDescent="0.3">
      <c r="A8" s="22">
        <v>4</v>
      </c>
      <c r="B8" s="22"/>
      <c r="C8" s="110" t="s">
        <v>40</v>
      </c>
      <c r="D8" s="107">
        <v>275</v>
      </c>
      <c r="E8" s="101"/>
      <c r="F8" s="130">
        <v>2</v>
      </c>
      <c r="G8" s="129" t="s">
        <v>56</v>
      </c>
      <c r="H8" s="133">
        <v>720</v>
      </c>
      <c r="I8" s="115"/>
      <c r="J8" s="130">
        <v>2</v>
      </c>
      <c r="K8" s="144" t="s">
        <v>4</v>
      </c>
      <c r="L8" s="146" t="s">
        <v>138</v>
      </c>
      <c r="M8" s="146">
        <v>70</v>
      </c>
      <c r="N8" s="146">
        <v>160</v>
      </c>
      <c r="O8" s="8"/>
      <c r="P8" s="8"/>
      <c r="Q8" s="8"/>
      <c r="R8" s="8"/>
      <c r="S8" s="8"/>
      <c r="T8" s="8"/>
      <c r="U8" s="8"/>
      <c r="V8" s="8"/>
      <c r="W8" s="8"/>
      <c r="X8" s="8"/>
      <c r="Y8" s="8"/>
      <c r="Z8" s="8"/>
      <c r="AA8" s="8"/>
      <c r="AB8" s="8"/>
      <c r="AC8" s="8"/>
      <c r="AD8" s="8"/>
      <c r="AE8" s="8"/>
      <c r="AF8" s="8"/>
      <c r="AG8" s="8"/>
      <c r="AH8" s="8"/>
      <c r="AI8" s="8"/>
      <c r="AJ8" s="8"/>
      <c r="AK8" s="8"/>
      <c r="AL8" s="8"/>
      <c r="AM8" s="8"/>
    </row>
    <row r="9" spans="1:40" ht="24.95" customHeight="1" x14ac:dyDescent="0.3">
      <c r="A9" s="22">
        <v>5</v>
      </c>
      <c r="B9" s="22"/>
      <c r="C9" s="110" t="s">
        <v>41</v>
      </c>
      <c r="D9" s="107">
        <v>360</v>
      </c>
      <c r="E9" s="101"/>
      <c r="F9" s="136">
        <v>3</v>
      </c>
      <c r="G9" s="135" t="s">
        <v>7</v>
      </c>
      <c r="H9" s="137">
        <v>670</v>
      </c>
      <c r="I9" s="116"/>
      <c r="J9" s="136">
        <v>3</v>
      </c>
      <c r="K9" s="147" t="s">
        <v>5</v>
      </c>
      <c r="L9" s="149" t="s">
        <v>139</v>
      </c>
      <c r="M9" s="149">
        <v>60</v>
      </c>
      <c r="N9" s="149">
        <v>140</v>
      </c>
      <c r="O9" s="8"/>
      <c r="P9" s="8"/>
      <c r="Q9" s="8"/>
      <c r="R9" s="8"/>
      <c r="S9" s="8"/>
      <c r="T9" s="8"/>
      <c r="U9" s="8"/>
      <c r="V9" s="8"/>
      <c r="W9" s="8"/>
      <c r="X9" s="8"/>
      <c r="Y9" s="8"/>
      <c r="Z9" s="8"/>
      <c r="AA9" s="8"/>
      <c r="AB9" s="8"/>
      <c r="AC9" s="8"/>
      <c r="AD9" s="8"/>
      <c r="AE9" s="8"/>
      <c r="AF9" s="8"/>
      <c r="AG9" s="8"/>
      <c r="AH9" s="8"/>
      <c r="AI9" s="8"/>
      <c r="AJ9" s="8"/>
      <c r="AK9" s="8"/>
      <c r="AL9" s="8"/>
      <c r="AM9" s="8"/>
    </row>
    <row r="10" spans="1:40" ht="24.95" customHeight="1" x14ac:dyDescent="0.3">
      <c r="A10" s="22">
        <v>6</v>
      </c>
      <c r="B10" s="22"/>
      <c r="C10" s="110" t="s">
        <v>42</v>
      </c>
      <c r="D10" s="107">
        <v>530</v>
      </c>
      <c r="E10" s="101"/>
      <c r="F10" s="130">
        <v>2</v>
      </c>
      <c r="G10" s="128" t="s">
        <v>8</v>
      </c>
      <c r="H10" s="132">
        <v>720</v>
      </c>
      <c r="I10" s="112"/>
      <c r="J10" s="130">
        <v>2</v>
      </c>
      <c r="K10" s="145" t="s">
        <v>56</v>
      </c>
      <c r="L10" s="146" t="s">
        <v>138</v>
      </c>
      <c r="M10" s="146">
        <v>70</v>
      </c>
      <c r="N10" s="146">
        <v>160</v>
      </c>
      <c r="O10" s="8"/>
      <c r="P10" s="8"/>
      <c r="Q10" s="8"/>
      <c r="R10" s="8"/>
      <c r="S10" s="8"/>
      <c r="T10" s="8"/>
      <c r="U10" s="8"/>
      <c r="V10" s="8"/>
      <c r="W10" s="8"/>
      <c r="X10" s="8"/>
      <c r="Y10" s="8"/>
      <c r="Z10" s="8"/>
      <c r="AA10" s="8"/>
      <c r="AB10" s="8"/>
      <c r="AC10" s="8"/>
      <c r="AD10" s="8"/>
      <c r="AE10" s="8"/>
      <c r="AF10" s="8"/>
      <c r="AG10" s="8"/>
      <c r="AH10" s="8"/>
      <c r="AI10" s="8"/>
      <c r="AJ10" s="8"/>
      <c r="AK10" s="8"/>
      <c r="AL10" s="8"/>
      <c r="AM10" s="8"/>
    </row>
    <row r="11" spans="1:40" ht="24.95" customHeight="1" x14ac:dyDescent="0.3">
      <c r="A11" s="22">
        <v>7</v>
      </c>
      <c r="B11" s="22"/>
      <c r="C11" s="110" t="s">
        <v>43</v>
      </c>
      <c r="D11" s="107">
        <v>820</v>
      </c>
      <c r="E11" s="101"/>
      <c r="F11" s="138">
        <v>1</v>
      </c>
      <c r="G11" s="125" t="s">
        <v>9</v>
      </c>
      <c r="H11" s="139">
        <v>770</v>
      </c>
      <c r="I11" s="108"/>
      <c r="J11" s="136">
        <v>3</v>
      </c>
      <c r="K11" s="148" t="s">
        <v>7</v>
      </c>
      <c r="L11" s="149" t="s">
        <v>139</v>
      </c>
      <c r="M11" s="149">
        <v>60</v>
      </c>
      <c r="N11" s="149">
        <v>140</v>
      </c>
      <c r="O11" s="8"/>
      <c r="P11" s="8"/>
      <c r="Q11" s="8"/>
      <c r="R11" s="8"/>
      <c r="S11" s="8"/>
      <c r="T11" s="8"/>
      <c r="U11" s="8"/>
      <c r="V11" s="8"/>
      <c r="W11" s="8"/>
      <c r="X11" s="8"/>
      <c r="Y11" s="8"/>
      <c r="Z11" s="8"/>
      <c r="AA11" s="8"/>
      <c r="AB11" s="8"/>
      <c r="AC11" s="8"/>
      <c r="AD11" s="8"/>
      <c r="AE11" s="8"/>
      <c r="AF11" s="8"/>
      <c r="AG11" s="8"/>
      <c r="AH11" s="8"/>
      <c r="AI11" s="8"/>
      <c r="AJ11" s="8"/>
      <c r="AK11" s="8"/>
      <c r="AL11" s="8"/>
      <c r="AM11" s="8"/>
    </row>
    <row r="12" spans="1:40" ht="24.95" customHeight="1" x14ac:dyDescent="0.3">
      <c r="A12" s="22">
        <v>8</v>
      </c>
      <c r="B12" s="22"/>
      <c r="C12" s="110" t="s">
        <v>44</v>
      </c>
      <c r="D12" s="107">
        <v>1500</v>
      </c>
      <c r="E12" s="101"/>
      <c r="F12" s="136">
        <v>3</v>
      </c>
      <c r="G12" s="135" t="s">
        <v>10</v>
      </c>
      <c r="H12" s="137">
        <v>670</v>
      </c>
      <c r="I12" s="119"/>
      <c r="J12" s="130">
        <v>2</v>
      </c>
      <c r="K12" s="144" t="s">
        <v>8</v>
      </c>
      <c r="L12" s="146" t="s">
        <v>138</v>
      </c>
      <c r="M12" s="146">
        <v>70</v>
      </c>
      <c r="N12" s="146">
        <v>160</v>
      </c>
      <c r="O12" s="8"/>
      <c r="P12" s="8"/>
      <c r="Q12" s="8"/>
      <c r="R12" s="8"/>
      <c r="S12" s="8"/>
      <c r="T12" s="8"/>
      <c r="U12" s="8"/>
      <c r="V12" s="8"/>
      <c r="W12" s="8"/>
      <c r="X12" s="8"/>
      <c r="Y12" s="8"/>
      <c r="Z12" s="8"/>
      <c r="AA12" s="8"/>
      <c r="AB12" s="8"/>
      <c r="AC12" s="8"/>
      <c r="AD12" s="8"/>
      <c r="AE12" s="8"/>
      <c r="AF12" s="8"/>
      <c r="AG12" s="8"/>
      <c r="AH12" s="8"/>
      <c r="AI12" s="8"/>
      <c r="AJ12" s="8"/>
      <c r="AK12" s="8"/>
      <c r="AL12" s="8"/>
      <c r="AM12" s="8"/>
    </row>
    <row r="13" spans="1:40" ht="24.95" customHeight="1" x14ac:dyDescent="0.3">
      <c r="A13" s="22">
        <v>9</v>
      </c>
      <c r="B13" s="22"/>
      <c r="C13" s="101"/>
      <c r="D13" s="101"/>
      <c r="E13" s="101"/>
      <c r="F13" s="130">
        <v>2</v>
      </c>
      <c r="G13" s="128" t="s">
        <v>11</v>
      </c>
      <c r="H13" s="132">
        <v>720</v>
      </c>
      <c r="I13" s="112"/>
      <c r="J13" s="142">
        <v>1</v>
      </c>
      <c r="K13" s="141" t="s">
        <v>9</v>
      </c>
      <c r="L13" s="143" t="s">
        <v>137</v>
      </c>
      <c r="M13" s="143">
        <v>80</v>
      </c>
      <c r="N13" s="143">
        <v>180</v>
      </c>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1:40" ht="24.95" customHeight="1" x14ac:dyDescent="0.3">
      <c r="A14" s="22">
        <v>10</v>
      </c>
      <c r="B14" s="22"/>
      <c r="C14" s="101" t="s">
        <v>134</v>
      </c>
      <c r="D14" s="101"/>
      <c r="E14" s="101"/>
      <c r="F14" s="130">
        <v>2</v>
      </c>
      <c r="G14" s="128" t="s">
        <v>12</v>
      </c>
      <c r="H14" s="132">
        <v>720</v>
      </c>
      <c r="I14" s="108"/>
      <c r="J14" s="136">
        <v>3</v>
      </c>
      <c r="K14" s="147" t="s">
        <v>10</v>
      </c>
      <c r="L14" s="149" t="s">
        <v>139</v>
      </c>
      <c r="M14" s="149">
        <v>60</v>
      </c>
      <c r="N14" s="149">
        <v>140</v>
      </c>
      <c r="O14" s="8"/>
      <c r="P14" s="8"/>
      <c r="Q14" s="8"/>
      <c r="R14" s="8"/>
      <c r="S14" s="8"/>
      <c r="T14" s="8"/>
      <c r="U14" s="8"/>
      <c r="V14" s="8"/>
      <c r="W14" s="8"/>
      <c r="X14" s="8"/>
      <c r="Y14" s="8"/>
      <c r="Z14" s="8"/>
      <c r="AA14" s="8"/>
      <c r="AB14" s="8"/>
      <c r="AC14" s="8"/>
      <c r="AD14" s="8"/>
      <c r="AE14" s="8"/>
      <c r="AF14" s="8"/>
      <c r="AG14" s="8"/>
      <c r="AH14" s="8"/>
      <c r="AI14" s="8"/>
      <c r="AJ14" s="8"/>
      <c r="AK14" s="8"/>
      <c r="AL14" s="8"/>
      <c r="AM14" s="8"/>
    </row>
    <row r="15" spans="1:40" ht="24.95" customHeight="1" x14ac:dyDescent="0.3">
      <c r="A15" s="22">
        <v>11</v>
      </c>
      <c r="B15" s="22"/>
      <c r="C15" s="101"/>
      <c r="D15" s="101"/>
      <c r="E15" s="101"/>
      <c r="F15" s="138">
        <v>1</v>
      </c>
      <c r="G15" s="125" t="s">
        <v>13</v>
      </c>
      <c r="H15" s="139">
        <v>770</v>
      </c>
      <c r="I15" s="108"/>
      <c r="J15" s="130">
        <v>2</v>
      </c>
      <c r="K15" s="144" t="s">
        <v>11</v>
      </c>
      <c r="L15" s="146" t="s">
        <v>138</v>
      </c>
      <c r="M15" s="146">
        <v>70</v>
      </c>
      <c r="N15" s="146">
        <v>160</v>
      </c>
      <c r="O15" s="8"/>
      <c r="P15" s="8"/>
      <c r="Q15" s="8"/>
      <c r="R15" s="8"/>
      <c r="S15" s="8"/>
      <c r="T15" s="8"/>
      <c r="U15" s="8"/>
      <c r="V15" s="8"/>
      <c r="W15" s="8"/>
      <c r="X15" s="8"/>
      <c r="Y15" s="8"/>
      <c r="Z15" s="8"/>
      <c r="AA15" s="8"/>
      <c r="AB15" s="8"/>
      <c r="AC15" s="8"/>
      <c r="AD15" s="8"/>
      <c r="AE15" s="8"/>
      <c r="AF15" s="8"/>
      <c r="AG15" s="8"/>
      <c r="AH15" s="8"/>
      <c r="AI15" s="8"/>
      <c r="AJ15" s="8"/>
      <c r="AK15" s="8"/>
      <c r="AL15" s="8"/>
      <c r="AM15" s="8"/>
    </row>
    <row r="16" spans="1:40" ht="24.95" customHeight="1" x14ac:dyDescent="0.3">
      <c r="A16" s="22">
        <v>12</v>
      </c>
      <c r="B16" s="22"/>
      <c r="C16" s="101"/>
      <c r="D16" s="101"/>
      <c r="E16" s="101"/>
      <c r="F16" s="130">
        <v>2</v>
      </c>
      <c r="G16" s="128" t="s">
        <v>14</v>
      </c>
      <c r="H16" s="132">
        <v>720</v>
      </c>
      <c r="I16" s="119"/>
      <c r="J16" s="130">
        <v>2</v>
      </c>
      <c r="K16" s="144" t="s">
        <v>12</v>
      </c>
      <c r="L16" s="146" t="s">
        <v>138</v>
      </c>
      <c r="M16" s="146">
        <v>70</v>
      </c>
      <c r="N16" s="146">
        <v>160</v>
      </c>
      <c r="O16" s="8"/>
      <c r="P16" s="8"/>
      <c r="Q16" s="8"/>
      <c r="R16" s="8"/>
      <c r="S16" s="8"/>
      <c r="T16" s="8"/>
      <c r="U16" s="8"/>
      <c r="V16" s="8"/>
      <c r="W16" s="8"/>
      <c r="X16" s="8"/>
      <c r="Y16" s="8"/>
      <c r="Z16" s="8"/>
      <c r="AA16" s="8"/>
      <c r="AB16" s="8"/>
      <c r="AC16" s="8"/>
      <c r="AD16" s="8"/>
      <c r="AE16" s="8"/>
      <c r="AF16" s="8"/>
      <c r="AG16" s="8"/>
      <c r="AH16" s="8"/>
      <c r="AI16" s="8"/>
      <c r="AJ16" s="8"/>
      <c r="AK16" s="8"/>
      <c r="AL16" s="8"/>
      <c r="AM16" s="8"/>
    </row>
    <row r="17" spans="1:39" ht="24.95" customHeight="1" x14ac:dyDescent="0.3">
      <c r="A17" s="22">
        <v>13</v>
      </c>
      <c r="B17" s="22"/>
      <c r="C17" s="101"/>
      <c r="D17" s="101"/>
      <c r="E17" s="101"/>
      <c r="F17" s="136">
        <v>3</v>
      </c>
      <c r="G17" s="135" t="s">
        <v>45</v>
      </c>
      <c r="H17" s="137">
        <v>670</v>
      </c>
      <c r="I17" s="108"/>
      <c r="J17" s="142">
        <v>1</v>
      </c>
      <c r="K17" s="141" t="s">
        <v>13</v>
      </c>
      <c r="L17" s="142" t="s">
        <v>137</v>
      </c>
      <c r="M17" s="143">
        <v>80</v>
      </c>
      <c r="N17" s="143">
        <v>180</v>
      </c>
      <c r="O17" s="8"/>
      <c r="P17" s="8"/>
      <c r="Q17" s="8"/>
      <c r="R17" s="8"/>
      <c r="S17" s="8"/>
      <c r="T17" s="8"/>
      <c r="U17" s="8"/>
      <c r="V17" s="8"/>
      <c r="W17" s="8"/>
      <c r="X17" s="8"/>
      <c r="Y17" s="8"/>
      <c r="Z17" s="8"/>
      <c r="AA17" s="8"/>
      <c r="AB17" s="8"/>
      <c r="AC17" s="8"/>
      <c r="AD17" s="8"/>
      <c r="AE17" s="8"/>
      <c r="AF17" s="8"/>
      <c r="AG17" s="8"/>
      <c r="AH17" s="8"/>
      <c r="AI17" s="8"/>
      <c r="AJ17" s="8"/>
      <c r="AK17" s="8"/>
      <c r="AL17" s="8"/>
      <c r="AM17" s="8"/>
    </row>
    <row r="18" spans="1:39" ht="24.95" customHeight="1" x14ac:dyDescent="0.3">
      <c r="A18" s="22">
        <v>14</v>
      </c>
      <c r="B18" s="22"/>
      <c r="C18" s="101"/>
      <c r="D18" s="101"/>
      <c r="E18" s="101"/>
      <c r="F18" s="136">
        <v>3</v>
      </c>
      <c r="G18" s="135" t="s">
        <v>15</v>
      </c>
      <c r="H18" s="137">
        <v>670</v>
      </c>
      <c r="I18" s="112"/>
      <c r="J18" s="130">
        <v>2</v>
      </c>
      <c r="K18" s="144" t="s">
        <v>14</v>
      </c>
      <c r="L18" s="146" t="s">
        <v>138</v>
      </c>
      <c r="M18" s="146">
        <v>70</v>
      </c>
      <c r="N18" s="146">
        <v>160</v>
      </c>
      <c r="O18" s="8"/>
      <c r="P18" s="8"/>
      <c r="Q18" s="8"/>
      <c r="R18" s="8"/>
      <c r="S18" s="8"/>
      <c r="T18" s="8"/>
      <c r="U18" s="8"/>
      <c r="V18" s="8"/>
      <c r="W18" s="8"/>
      <c r="X18" s="8"/>
      <c r="Y18" s="8"/>
      <c r="Z18" s="8"/>
      <c r="AA18" s="8"/>
      <c r="AB18" s="8"/>
      <c r="AC18" s="8"/>
      <c r="AD18" s="8"/>
      <c r="AE18" s="8"/>
      <c r="AF18" s="8"/>
      <c r="AG18" s="8"/>
      <c r="AH18" s="8"/>
      <c r="AI18" s="8"/>
      <c r="AJ18" s="8"/>
      <c r="AK18" s="8"/>
      <c r="AL18" s="8"/>
      <c r="AM18" s="8"/>
    </row>
    <row r="19" spans="1:39" ht="24.95" customHeight="1" x14ac:dyDescent="0.3">
      <c r="A19" s="22">
        <v>15</v>
      </c>
      <c r="B19" s="22"/>
      <c r="C19" s="101"/>
      <c r="D19" s="101"/>
      <c r="E19" s="101"/>
      <c r="F19" s="136">
        <v>3</v>
      </c>
      <c r="G19" s="135" t="s">
        <v>16</v>
      </c>
      <c r="H19" s="137">
        <v>670</v>
      </c>
      <c r="I19" s="112"/>
      <c r="J19" s="136">
        <v>3</v>
      </c>
      <c r="K19" s="147" t="s">
        <v>45</v>
      </c>
      <c r="L19" s="149" t="s">
        <v>139</v>
      </c>
      <c r="M19" s="149">
        <v>60</v>
      </c>
      <c r="N19" s="149">
        <v>140</v>
      </c>
      <c r="O19" s="8"/>
      <c r="P19" s="8"/>
      <c r="Q19" s="8"/>
      <c r="R19" s="8"/>
      <c r="S19" s="8"/>
      <c r="T19" s="8"/>
      <c r="U19" s="8"/>
      <c r="V19" s="8"/>
      <c r="W19" s="8"/>
      <c r="X19" s="8"/>
      <c r="Y19" s="8"/>
      <c r="Z19" s="8"/>
      <c r="AA19" s="8"/>
      <c r="AB19" s="8"/>
      <c r="AC19" s="8"/>
      <c r="AD19" s="8"/>
      <c r="AE19" s="8"/>
      <c r="AF19" s="8"/>
      <c r="AG19" s="8"/>
      <c r="AH19" s="8"/>
      <c r="AI19" s="8"/>
      <c r="AJ19" s="8"/>
      <c r="AK19" s="8"/>
      <c r="AL19" s="8"/>
      <c r="AM19" s="8"/>
    </row>
    <row r="20" spans="1:39" ht="24.95" customHeight="1" x14ac:dyDescent="0.3">
      <c r="A20" s="22">
        <v>16</v>
      </c>
      <c r="B20" s="22"/>
      <c r="C20" s="101"/>
      <c r="D20" s="120"/>
      <c r="E20" s="101"/>
      <c r="F20" s="138">
        <v>1</v>
      </c>
      <c r="G20" s="125" t="s">
        <v>17</v>
      </c>
      <c r="H20" s="139">
        <v>770</v>
      </c>
      <c r="I20" s="112"/>
      <c r="J20" s="136">
        <v>3</v>
      </c>
      <c r="K20" s="147" t="s">
        <v>15</v>
      </c>
      <c r="L20" s="149" t="s">
        <v>139</v>
      </c>
      <c r="M20" s="149">
        <v>60</v>
      </c>
      <c r="N20" s="149">
        <v>140</v>
      </c>
      <c r="O20" s="8"/>
      <c r="P20" s="8"/>
      <c r="Q20" s="8"/>
      <c r="R20" s="8"/>
      <c r="S20" s="8"/>
      <c r="T20" s="8"/>
      <c r="U20" s="8"/>
      <c r="V20" s="8"/>
      <c r="W20" s="8"/>
      <c r="X20" s="8"/>
      <c r="Y20" s="8"/>
      <c r="Z20" s="8"/>
      <c r="AA20" s="8"/>
      <c r="AB20" s="8"/>
      <c r="AC20" s="8"/>
      <c r="AD20" s="8"/>
      <c r="AE20" s="8"/>
      <c r="AF20" s="8"/>
      <c r="AG20" s="8"/>
      <c r="AH20" s="8"/>
      <c r="AI20" s="8"/>
      <c r="AJ20" s="8"/>
      <c r="AK20" s="8"/>
      <c r="AL20" s="8"/>
      <c r="AM20" s="8"/>
    </row>
    <row r="21" spans="1:39" ht="24.95" customHeight="1" x14ac:dyDescent="0.3">
      <c r="A21" s="22">
        <v>17</v>
      </c>
      <c r="B21" s="22"/>
      <c r="C21" s="101"/>
      <c r="D21" s="101"/>
      <c r="E21" s="101"/>
      <c r="F21" s="138">
        <v>1</v>
      </c>
      <c r="G21" s="125" t="s">
        <v>18</v>
      </c>
      <c r="H21" s="139">
        <v>770</v>
      </c>
      <c r="I21" s="119"/>
      <c r="J21" s="136">
        <v>3</v>
      </c>
      <c r="K21" s="147" t="s">
        <v>16</v>
      </c>
      <c r="L21" s="149" t="s">
        <v>139</v>
      </c>
      <c r="M21" s="149">
        <v>60</v>
      </c>
      <c r="N21" s="149">
        <v>140</v>
      </c>
      <c r="O21" s="8"/>
      <c r="P21" s="8"/>
      <c r="Q21" s="8"/>
      <c r="R21" s="8"/>
      <c r="S21" s="8"/>
      <c r="T21" s="8"/>
      <c r="U21" s="8"/>
      <c r="V21" s="8"/>
      <c r="W21" s="8"/>
      <c r="X21" s="8"/>
      <c r="Y21" s="8"/>
      <c r="Z21" s="8"/>
      <c r="AA21" s="8"/>
      <c r="AB21" s="8"/>
      <c r="AC21" s="8"/>
      <c r="AD21" s="8"/>
      <c r="AE21" s="8"/>
      <c r="AF21" s="8"/>
      <c r="AG21" s="8"/>
      <c r="AH21" s="8"/>
      <c r="AI21" s="8"/>
      <c r="AJ21" s="8"/>
      <c r="AK21" s="8"/>
      <c r="AL21" s="8"/>
      <c r="AM21" s="8"/>
    </row>
    <row r="22" spans="1:39" ht="24.95" customHeight="1" x14ac:dyDescent="0.3">
      <c r="A22" s="22">
        <v>18</v>
      </c>
      <c r="B22" s="22"/>
      <c r="C22" s="101"/>
      <c r="D22" s="101"/>
      <c r="E22" s="101"/>
      <c r="F22" s="130">
        <v>2</v>
      </c>
      <c r="G22" s="128" t="s">
        <v>19</v>
      </c>
      <c r="H22" s="132">
        <v>720</v>
      </c>
      <c r="I22" s="119"/>
      <c r="J22" s="142">
        <v>1</v>
      </c>
      <c r="K22" s="141" t="s">
        <v>17</v>
      </c>
      <c r="L22" s="143" t="s">
        <v>137</v>
      </c>
      <c r="M22" s="143">
        <v>80</v>
      </c>
      <c r="N22" s="143">
        <v>180</v>
      </c>
      <c r="O22" s="8"/>
      <c r="P22" s="8"/>
      <c r="Q22" s="8"/>
      <c r="R22" s="8"/>
      <c r="S22" s="8"/>
      <c r="T22" s="8"/>
      <c r="U22" s="8"/>
      <c r="V22" s="8"/>
      <c r="W22" s="8"/>
      <c r="X22" s="8"/>
      <c r="Y22" s="8"/>
      <c r="Z22" s="8"/>
      <c r="AA22" s="8"/>
      <c r="AB22" s="8"/>
      <c r="AC22" s="8"/>
      <c r="AD22" s="8"/>
      <c r="AE22" s="8"/>
      <c r="AF22" s="8"/>
      <c r="AG22" s="8"/>
      <c r="AH22" s="8"/>
      <c r="AI22" s="8"/>
      <c r="AJ22" s="8"/>
      <c r="AK22" s="8"/>
      <c r="AL22" s="8"/>
      <c r="AM22" s="8"/>
    </row>
    <row r="23" spans="1:39" ht="24.95" customHeight="1" x14ac:dyDescent="0.3">
      <c r="A23" s="22">
        <v>19</v>
      </c>
      <c r="B23" s="22"/>
      <c r="C23" s="101"/>
      <c r="D23" s="101"/>
      <c r="E23" s="101"/>
      <c r="F23" s="138">
        <v>1</v>
      </c>
      <c r="G23" s="125" t="s">
        <v>20</v>
      </c>
      <c r="H23" s="139">
        <v>770</v>
      </c>
      <c r="I23" s="108"/>
      <c r="J23" s="142">
        <v>1</v>
      </c>
      <c r="K23" s="141" t="s">
        <v>18</v>
      </c>
      <c r="L23" s="142" t="s">
        <v>137</v>
      </c>
      <c r="M23" s="143">
        <v>80</v>
      </c>
      <c r="N23" s="143">
        <v>180</v>
      </c>
      <c r="O23" s="8"/>
      <c r="P23" s="8"/>
      <c r="Q23" s="8"/>
      <c r="R23" s="8"/>
      <c r="S23" s="8"/>
      <c r="T23" s="8"/>
      <c r="U23" s="8"/>
      <c r="V23" s="8"/>
      <c r="W23" s="8"/>
      <c r="X23" s="8"/>
      <c r="Y23" s="8"/>
      <c r="Z23" s="8"/>
      <c r="AA23" s="8"/>
      <c r="AB23" s="8"/>
      <c r="AC23" s="8"/>
      <c r="AD23" s="8"/>
      <c r="AE23" s="8"/>
      <c r="AF23" s="8"/>
      <c r="AG23" s="8"/>
      <c r="AH23" s="8"/>
      <c r="AI23" s="8"/>
      <c r="AJ23" s="8"/>
      <c r="AK23" s="8"/>
      <c r="AL23" s="8"/>
      <c r="AM23" s="8"/>
    </row>
    <row r="24" spans="1:39" ht="24.95" customHeight="1" x14ac:dyDescent="0.3">
      <c r="A24" s="22">
        <v>20</v>
      </c>
      <c r="B24" s="22"/>
      <c r="C24" s="101"/>
      <c r="D24" s="101"/>
      <c r="E24" s="101"/>
      <c r="F24" s="136">
        <v>3</v>
      </c>
      <c r="G24" s="135" t="s">
        <v>21</v>
      </c>
      <c r="H24" s="137">
        <v>670</v>
      </c>
      <c r="I24" s="119"/>
      <c r="J24" s="130">
        <v>2</v>
      </c>
      <c r="K24" s="144" t="s">
        <v>19</v>
      </c>
      <c r="L24" s="146" t="s">
        <v>138</v>
      </c>
      <c r="M24" s="146">
        <v>70</v>
      </c>
      <c r="N24" s="146">
        <v>160</v>
      </c>
    </row>
    <row r="25" spans="1:39" ht="24.95" customHeight="1" x14ac:dyDescent="0.3">
      <c r="A25" s="22">
        <v>21</v>
      </c>
      <c r="B25" s="22"/>
      <c r="C25" s="101"/>
      <c r="D25" s="101"/>
      <c r="E25" s="101"/>
      <c r="F25" s="138">
        <v>1</v>
      </c>
      <c r="G25" s="125" t="s">
        <v>22</v>
      </c>
      <c r="H25" s="139">
        <v>770</v>
      </c>
      <c r="I25" s="112"/>
      <c r="J25" s="142">
        <v>1</v>
      </c>
      <c r="K25" s="141" t="s">
        <v>20</v>
      </c>
      <c r="L25" s="142" t="s">
        <v>137</v>
      </c>
      <c r="M25" s="143">
        <v>80</v>
      </c>
      <c r="N25" s="143">
        <v>180</v>
      </c>
    </row>
    <row r="26" spans="1:39" ht="24.95" customHeight="1" x14ac:dyDescent="0.3">
      <c r="A26" s="22">
        <v>22</v>
      </c>
      <c r="B26" s="22"/>
      <c r="C26" s="101"/>
      <c r="D26" s="101"/>
      <c r="E26" s="101"/>
      <c r="F26" s="136">
        <v>3</v>
      </c>
      <c r="G26" s="135" t="s">
        <v>23</v>
      </c>
      <c r="H26" s="137">
        <v>670</v>
      </c>
      <c r="I26" s="119"/>
      <c r="J26" s="136">
        <v>3</v>
      </c>
      <c r="K26" s="147" t="s">
        <v>21</v>
      </c>
      <c r="L26" s="149" t="s">
        <v>139</v>
      </c>
      <c r="M26" s="149">
        <v>60</v>
      </c>
      <c r="N26" s="149">
        <v>140</v>
      </c>
    </row>
    <row r="27" spans="1:39" ht="24.95" customHeight="1" x14ac:dyDescent="0.3">
      <c r="A27" s="22">
        <v>23</v>
      </c>
      <c r="B27" s="22"/>
      <c r="C27" s="101"/>
      <c r="D27" s="101"/>
      <c r="E27" s="101"/>
      <c r="F27" s="130">
        <v>2</v>
      </c>
      <c r="G27" s="128" t="s">
        <v>24</v>
      </c>
      <c r="H27" s="132">
        <v>720</v>
      </c>
      <c r="I27" s="112"/>
      <c r="J27" s="142">
        <v>1</v>
      </c>
      <c r="K27" s="141" t="s">
        <v>22</v>
      </c>
      <c r="L27" s="142" t="s">
        <v>137</v>
      </c>
      <c r="M27" s="143">
        <v>80</v>
      </c>
      <c r="N27" s="143">
        <v>180</v>
      </c>
    </row>
    <row r="28" spans="1:39" ht="24.95" customHeight="1" x14ac:dyDescent="0.3">
      <c r="A28" s="22">
        <v>24</v>
      </c>
      <c r="B28" s="22"/>
      <c r="C28" s="101"/>
      <c r="D28" s="101"/>
      <c r="E28" s="101"/>
      <c r="F28" s="130">
        <v>2</v>
      </c>
      <c r="G28" s="128" t="s">
        <v>25</v>
      </c>
      <c r="H28" s="132">
        <v>720</v>
      </c>
      <c r="I28" s="108"/>
      <c r="J28" s="136">
        <v>3</v>
      </c>
      <c r="K28" s="147" t="s">
        <v>23</v>
      </c>
      <c r="L28" s="149" t="s">
        <v>139</v>
      </c>
      <c r="M28" s="149">
        <v>60</v>
      </c>
      <c r="N28" s="149">
        <v>140</v>
      </c>
    </row>
    <row r="29" spans="1:39" ht="24.95" customHeight="1" x14ac:dyDescent="0.3">
      <c r="A29" s="22">
        <v>25</v>
      </c>
      <c r="B29" s="22"/>
      <c r="C29" s="101"/>
      <c r="D29" s="101"/>
      <c r="E29" s="101"/>
      <c r="F29" s="138">
        <v>1</v>
      </c>
      <c r="G29" s="125" t="s">
        <v>26</v>
      </c>
      <c r="H29" s="139">
        <v>770</v>
      </c>
      <c r="I29" s="108"/>
      <c r="J29" s="130">
        <v>2</v>
      </c>
      <c r="K29" s="144" t="s">
        <v>24</v>
      </c>
      <c r="L29" s="146" t="s">
        <v>138</v>
      </c>
      <c r="M29" s="146">
        <v>70</v>
      </c>
      <c r="N29" s="146">
        <v>160</v>
      </c>
    </row>
    <row r="30" spans="1:39" ht="24.95" customHeight="1" x14ac:dyDescent="0.3">
      <c r="A30" s="22">
        <v>26</v>
      </c>
      <c r="B30" s="22"/>
      <c r="C30" s="101"/>
      <c r="D30" s="101"/>
      <c r="E30" s="121"/>
      <c r="F30" s="136">
        <v>3</v>
      </c>
      <c r="G30" s="135" t="s">
        <v>27</v>
      </c>
      <c r="H30" s="137">
        <v>670</v>
      </c>
      <c r="I30" s="119"/>
      <c r="J30" s="130">
        <v>2</v>
      </c>
      <c r="K30" s="144" t="s">
        <v>25</v>
      </c>
      <c r="L30" s="146" t="s">
        <v>138</v>
      </c>
      <c r="M30" s="146">
        <v>70</v>
      </c>
      <c r="N30" s="146">
        <v>160</v>
      </c>
    </row>
    <row r="31" spans="1:39" ht="24.95" customHeight="1" x14ac:dyDescent="0.3">
      <c r="A31" s="22">
        <v>27</v>
      </c>
      <c r="B31" s="22"/>
      <c r="C31" s="101"/>
      <c r="D31" s="101"/>
      <c r="E31" s="101"/>
      <c r="F31" s="130">
        <v>2</v>
      </c>
      <c r="G31" s="128" t="s">
        <v>28</v>
      </c>
      <c r="H31" s="132">
        <v>720</v>
      </c>
      <c r="I31" s="112"/>
      <c r="J31" s="142">
        <v>1</v>
      </c>
      <c r="K31" s="141" t="s">
        <v>26</v>
      </c>
      <c r="L31" s="142" t="s">
        <v>137</v>
      </c>
      <c r="M31" s="143">
        <v>80</v>
      </c>
      <c r="N31" s="143">
        <v>180</v>
      </c>
    </row>
    <row r="32" spans="1:39" ht="24.95" customHeight="1" x14ac:dyDescent="0.3">
      <c r="A32" s="22">
        <v>28</v>
      </c>
      <c r="B32" s="22"/>
      <c r="C32" s="101"/>
      <c r="D32" s="101"/>
      <c r="E32" s="101"/>
      <c r="F32" s="136">
        <v>3</v>
      </c>
      <c r="G32" s="135" t="s">
        <v>29</v>
      </c>
      <c r="H32" s="137">
        <v>670</v>
      </c>
      <c r="I32" s="108"/>
      <c r="J32" s="136">
        <v>3</v>
      </c>
      <c r="K32" s="147" t="s">
        <v>27</v>
      </c>
      <c r="L32" s="149" t="s">
        <v>139</v>
      </c>
      <c r="M32" s="149">
        <v>60</v>
      </c>
      <c r="N32" s="149">
        <v>140</v>
      </c>
    </row>
    <row r="33" spans="1:14" ht="24.95" customHeight="1" x14ac:dyDescent="0.3">
      <c r="A33" s="22">
        <v>29</v>
      </c>
      <c r="B33" s="22"/>
      <c r="C33" s="101"/>
      <c r="D33" s="101"/>
      <c r="E33" s="101"/>
      <c r="F33" s="136">
        <v>3</v>
      </c>
      <c r="G33" s="135" t="s">
        <v>142</v>
      </c>
      <c r="H33" s="137">
        <v>670</v>
      </c>
      <c r="I33" s="112"/>
      <c r="J33" s="130">
        <v>2</v>
      </c>
      <c r="K33" s="144" t="s">
        <v>28</v>
      </c>
      <c r="L33" s="146" t="s">
        <v>138</v>
      </c>
      <c r="M33" s="146">
        <v>70</v>
      </c>
      <c r="N33" s="146">
        <v>160</v>
      </c>
    </row>
    <row r="34" spans="1:14" ht="24.95" customHeight="1" x14ac:dyDescent="0.3">
      <c r="A34" s="22">
        <v>30</v>
      </c>
      <c r="B34" s="22"/>
      <c r="C34" s="101"/>
      <c r="D34" s="101"/>
      <c r="E34" s="101"/>
      <c r="F34" s="138">
        <v>1</v>
      </c>
      <c r="G34" s="125" t="s">
        <v>30</v>
      </c>
      <c r="H34" s="139">
        <v>770</v>
      </c>
      <c r="I34" s="119"/>
      <c r="J34" s="136">
        <v>3</v>
      </c>
      <c r="K34" s="147" t="s">
        <v>29</v>
      </c>
      <c r="L34" s="149" t="s">
        <v>139</v>
      </c>
      <c r="M34" s="149">
        <v>60</v>
      </c>
      <c r="N34" s="149">
        <v>140</v>
      </c>
    </row>
    <row r="35" spans="1:14" ht="24.95" customHeight="1" x14ac:dyDescent="0.3">
      <c r="A35" s="22">
        <v>31</v>
      </c>
      <c r="B35" s="22"/>
      <c r="C35" s="101"/>
      <c r="D35" s="101"/>
      <c r="E35" s="101"/>
      <c r="F35" s="136">
        <v>3</v>
      </c>
      <c r="G35" s="135" t="s">
        <v>31</v>
      </c>
      <c r="H35" s="137">
        <v>670</v>
      </c>
      <c r="I35" s="112"/>
      <c r="J35" s="136">
        <v>3</v>
      </c>
      <c r="K35" s="147" t="s">
        <v>142</v>
      </c>
      <c r="L35" s="149" t="s">
        <v>139</v>
      </c>
      <c r="M35" s="149">
        <v>60</v>
      </c>
      <c r="N35" s="149">
        <v>140</v>
      </c>
    </row>
    <row r="36" spans="1:14" ht="24.95" customHeight="1" x14ac:dyDescent="0.3">
      <c r="A36" s="22">
        <v>32</v>
      </c>
      <c r="B36" s="22"/>
      <c r="C36" s="101"/>
      <c r="D36" s="101"/>
      <c r="E36" s="104"/>
      <c r="F36" s="136">
        <v>3</v>
      </c>
      <c r="G36" s="135" t="s">
        <v>32</v>
      </c>
      <c r="H36" s="137">
        <v>670</v>
      </c>
      <c r="I36" s="112"/>
      <c r="J36" s="142">
        <v>1</v>
      </c>
      <c r="K36" s="141" t="s">
        <v>30</v>
      </c>
      <c r="L36" s="143" t="s">
        <v>137</v>
      </c>
      <c r="M36" s="143">
        <v>80</v>
      </c>
      <c r="N36" s="143">
        <v>180</v>
      </c>
    </row>
    <row r="37" spans="1:14" ht="24.95" customHeight="1" x14ac:dyDescent="0.3">
      <c r="A37" s="22">
        <v>33</v>
      </c>
      <c r="B37" s="22"/>
      <c r="C37" s="101"/>
      <c r="D37" s="101"/>
      <c r="E37" s="101"/>
      <c r="F37" s="136">
        <v>3</v>
      </c>
      <c r="G37" s="135" t="s">
        <v>33</v>
      </c>
      <c r="H37" s="137">
        <v>670</v>
      </c>
      <c r="I37" s="112"/>
      <c r="J37" s="136">
        <v>3</v>
      </c>
      <c r="K37" s="147" t="s">
        <v>31</v>
      </c>
      <c r="L37" s="149" t="s">
        <v>139</v>
      </c>
      <c r="M37" s="149">
        <v>60</v>
      </c>
      <c r="N37" s="149">
        <v>140</v>
      </c>
    </row>
    <row r="38" spans="1:14" ht="24.95" customHeight="1" thickBot="1" x14ac:dyDescent="0.35">
      <c r="A38" s="22">
        <v>34</v>
      </c>
      <c r="B38" s="22"/>
      <c r="C38" s="101"/>
      <c r="D38" s="101"/>
      <c r="E38" s="101"/>
      <c r="F38" s="138">
        <v>1</v>
      </c>
      <c r="G38" s="126" t="s">
        <v>34</v>
      </c>
      <c r="H38" s="140">
        <v>770</v>
      </c>
      <c r="I38" s="119"/>
      <c r="J38" s="136">
        <v>3</v>
      </c>
      <c r="K38" s="147" t="s">
        <v>32</v>
      </c>
      <c r="L38" s="149" t="s">
        <v>139</v>
      </c>
      <c r="M38" s="149">
        <v>60</v>
      </c>
      <c r="N38" s="149">
        <v>140</v>
      </c>
    </row>
    <row r="39" spans="1:14" ht="24.95" customHeight="1" x14ac:dyDescent="0.3">
      <c r="A39" s="22">
        <v>35</v>
      </c>
      <c r="B39" s="22"/>
      <c r="C39" s="101"/>
      <c r="D39" s="101"/>
      <c r="E39" s="101"/>
      <c r="F39" s="107"/>
      <c r="G39" s="113" t="s">
        <v>6</v>
      </c>
      <c r="H39" s="114">
        <v>0</v>
      </c>
      <c r="I39" s="101"/>
      <c r="J39" s="136">
        <v>3</v>
      </c>
      <c r="K39" s="147" t="s">
        <v>33</v>
      </c>
      <c r="L39" s="149" t="s">
        <v>139</v>
      </c>
      <c r="M39" s="149">
        <v>60</v>
      </c>
      <c r="N39" s="149">
        <v>140</v>
      </c>
    </row>
    <row r="40" spans="1:14" ht="24.95" customHeight="1" x14ac:dyDescent="0.3">
      <c r="A40" s="22">
        <v>36</v>
      </c>
      <c r="B40" s="22"/>
      <c r="C40" s="101"/>
      <c r="D40" s="104"/>
      <c r="E40" s="101"/>
      <c r="F40" s="122"/>
      <c r="G40" s="101"/>
      <c r="H40" s="101"/>
      <c r="I40" s="101"/>
      <c r="J40" s="142">
        <v>1</v>
      </c>
      <c r="K40" s="141" t="s">
        <v>34</v>
      </c>
      <c r="L40" s="143" t="s">
        <v>137</v>
      </c>
      <c r="M40" s="143">
        <v>80</v>
      </c>
      <c r="N40" s="143">
        <v>180</v>
      </c>
    </row>
    <row r="41" spans="1:14" ht="24.95" customHeight="1" x14ac:dyDescent="0.3">
      <c r="A41" s="22">
        <v>37</v>
      </c>
      <c r="B41" s="22"/>
      <c r="D41" s="17"/>
      <c r="F41" s="122"/>
      <c r="G41" s="101"/>
      <c r="H41" s="101"/>
      <c r="I41" s="34"/>
      <c r="J41" s="109"/>
      <c r="K41" s="117" t="s">
        <v>6</v>
      </c>
      <c r="L41" s="118">
        <v>0</v>
      </c>
      <c r="M41" s="109">
        <v>0</v>
      </c>
      <c r="N41" s="109">
        <v>0</v>
      </c>
    </row>
    <row r="42" spans="1:14" ht="24.95" customHeight="1" x14ac:dyDescent="0.25">
      <c r="A42" s="22">
        <v>38</v>
      </c>
      <c r="B42" s="22"/>
      <c r="D42" s="16"/>
      <c r="H42" s="34"/>
      <c r="I42" s="35"/>
      <c r="J42" s="34"/>
      <c r="K42" s="21"/>
    </row>
    <row r="43" spans="1:14" ht="24.95" customHeight="1" x14ac:dyDescent="0.25">
      <c r="A43" s="22">
        <v>39</v>
      </c>
      <c r="B43" s="22"/>
      <c r="D43" s="16"/>
      <c r="H43" s="35"/>
      <c r="I43" s="35"/>
      <c r="J43" s="98"/>
      <c r="K43" s="36"/>
    </row>
    <row r="44" spans="1:14" x14ac:dyDescent="0.25">
      <c r="A44" s="22">
        <v>40</v>
      </c>
      <c r="B44" s="22"/>
      <c r="D44" s="16"/>
      <c r="H44" s="35"/>
      <c r="I44" s="35"/>
      <c r="J44" s="98"/>
      <c r="K44" s="36"/>
    </row>
    <row r="45" spans="1:14" x14ac:dyDescent="0.25">
      <c r="A45" s="22">
        <v>41</v>
      </c>
      <c r="B45" s="22"/>
      <c r="D45" s="16"/>
      <c r="H45" s="35"/>
      <c r="I45" s="35"/>
      <c r="J45" s="98"/>
      <c r="K45" s="36"/>
    </row>
    <row r="46" spans="1:14" x14ac:dyDescent="0.25">
      <c r="A46" s="22">
        <v>42</v>
      </c>
      <c r="B46" s="22"/>
      <c r="D46" s="16"/>
      <c r="H46" s="35"/>
      <c r="I46" s="35"/>
      <c r="J46" s="98"/>
      <c r="K46" s="36"/>
    </row>
    <row r="47" spans="1:14" x14ac:dyDescent="0.25">
      <c r="A47" s="22">
        <v>43</v>
      </c>
      <c r="B47" s="22"/>
      <c r="D47" s="16"/>
      <c r="H47" s="35"/>
      <c r="I47" s="35"/>
      <c r="J47" s="98"/>
      <c r="K47" s="36"/>
    </row>
    <row r="48" spans="1:14" x14ac:dyDescent="0.25">
      <c r="A48" s="22">
        <v>44</v>
      </c>
      <c r="B48" s="22"/>
      <c r="D48" s="16"/>
      <c r="H48" s="35"/>
      <c r="I48" s="35"/>
      <c r="J48" s="98"/>
      <c r="K48" s="36"/>
    </row>
    <row r="49" spans="1:12" x14ac:dyDescent="0.25">
      <c r="A49" s="22">
        <v>45</v>
      </c>
      <c r="B49" s="8"/>
      <c r="D49" s="16"/>
      <c r="H49" s="35"/>
      <c r="I49" s="35"/>
      <c r="J49" s="98"/>
      <c r="K49" s="36"/>
    </row>
    <row r="50" spans="1:12" x14ac:dyDescent="0.25">
      <c r="A50" s="22">
        <v>46</v>
      </c>
      <c r="D50" s="16"/>
      <c r="H50" s="35"/>
      <c r="I50" s="35"/>
      <c r="J50" s="98"/>
      <c r="K50" s="36"/>
      <c r="L50" s="31"/>
    </row>
    <row r="51" spans="1:12" x14ac:dyDescent="0.25">
      <c r="A51" s="22">
        <v>47</v>
      </c>
      <c r="D51" s="16"/>
      <c r="H51" s="35"/>
      <c r="I51" s="35"/>
      <c r="J51" s="98"/>
      <c r="K51" s="36"/>
    </row>
    <row r="52" spans="1:12" x14ac:dyDescent="0.25">
      <c r="A52" s="22">
        <v>48</v>
      </c>
      <c r="D52" s="16"/>
      <c r="H52" s="35"/>
      <c r="I52" s="35"/>
      <c r="J52" s="98"/>
      <c r="K52" s="36"/>
    </row>
    <row r="53" spans="1:12" x14ac:dyDescent="0.25">
      <c r="A53" s="22">
        <v>49</v>
      </c>
      <c r="D53" s="16"/>
      <c r="H53" s="35"/>
      <c r="I53" s="35"/>
      <c r="J53" s="98"/>
      <c r="K53" s="36"/>
    </row>
    <row r="54" spans="1:12" x14ac:dyDescent="0.25">
      <c r="A54" s="22">
        <v>50</v>
      </c>
      <c r="D54" s="16"/>
      <c r="H54" s="35"/>
      <c r="I54" s="35"/>
      <c r="J54" s="98"/>
      <c r="K54" s="36"/>
    </row>
    <row r="55" spans="1:12" x14ac:dyDescent="0.25">
      <c r="A55" s="22">
        <v>51</v>
      </c>
      <c r="D55" s="16"/>
      <c r="H55" s="35"/>
      <c r="I55" s="35"/>
      <c r="J55" s="98"/>
      <c r="K55" s="36"/>
    </row>
    <row r="56" spans="1:12" x14ac:dyDescent="0.25">
      <c r="A56" s="22">
        <v>52</v>
      </c>
      <c r="D56" s="16"/>
      <c r="H56" s="35"/>
      <c r="I56" s="35"/>
      <c r="J56" s="98"/>
      <c r="K56" s="36"/>
    </row>
    <row r="57" spans="1:12" x14ac:dyDescent="0.25">
      <c r="A57" s="22">
        <v>53</v>
      </c>
      <c r="D57" s="16"/>
      <c r="H57" s="35"/>
      <c r="I57" s="35"/>
      <c r="J57" s="98"/>
      <c r="K57" s="36"/>
    </row>
    <row r="58" spans="1:12" x14ac:dyDescent="0.25">
      <c r="A58" s="22">
        <v>54</v>
      </c>
      <c r="D58" s="16"/>
      <c r="H58" s="35"/>
      <c r="I58" s="35"/>
      <c r="J58" s="98"/>
      <c r="K58" s="36"/>
    </row>
    <row r="59" spans="1:12" x14ac:dyDescent="0.25">
      <c r="A59" s="22">
        <v>55</v>
      </c>
      <c r="D59" s="16"/>
      <c r="H59" s="35"/>
      <c r="I59" s="35"/>
      <c r="J59" s="98"/>
      <c r="K59" s="36"/>
    </row>
    <row r="60" spans="1:12" x14ac:dyDescent="0.25">
      <c r="A60" s="22">
        <v>56</v>
      </c>
      <c r="D60" s="16"/>
      <c r="H60" s="35"/>
      <c r="I60" s="35"/>
      <c r="J60" s="98"/>
      <c r="K60" s="36"/>
    </row>
    <row r="61" spans="1:12" x14ac:dyDescent="0.25">
      <c r="A61" s="22">
        <v>57</v>
      </c>
      <c r="D61" s="16"/>
      <c r="H61" s="35"/>
      <c r="I61" s="35"/>
      <c r="J61" s="98"/>
      <c r="K61" s="36"/>
    </row>
    <row r="62" spans="1:12" x14ac:dyDescent="0.25">
      <c r="A62" s="22">
        <v>58</v>
      </c>
      <c r="D62" s="16"/>
      <c r="H62" s="35"/>
      <c r="I62" s="35"/>
      <c r="J62" s="98"/>
      <c r="K62" s="36"/>
    </row>
    <row r="63" spans="1:12" x14ac:dyDescent="0.25">
      <c r="A63" s="22">
        <v>59</v>
      </c>
      <c r="D63" s="16"/>
      <c r="H63" s="35"/>
      <c r="I63" s="35"/>
      <c r="J63" s="98"/>
      <c r="K63" s="36"/>
    </row>
    <row r="64" spans="1:12" x14ac:dyDescent="0.25">
      <c r="A64" s="22">
        <v>60</v>
      </c>
      <c r="D64" s="16"/>
      <c r="H64" s="35"/>
      <c r="I64" s="35"/>
      <c r="J64" s="98"/>
      <c r="K64" s="36"/>
    </row>
    <row r="65" spans="4:11" x14ac:dyDescent="0.25">
      <c r="D65" s="16"/>
      <c r="H65" s="35"/>
      <c r="I65" s="35"/>
      <c r="J65" s="98"/>
      <c r="K65" s="36"/>
    </row>
    <row r="66" spans="4:11" x14ac:dyDescent="0.25">
      <c r="D66" s="16"/>
      <c r="H66" s="35"/>
      <c r="I66" s="35"/>
      <c r="J66" s="98"/>
      <c r="K66" s="36"/>
    </row>
    <row r="67" spans="4:11" x14ac:dyDescent="0.25">
      <c r="D67" s="16"/>
      <c r="H67" s="35"/>
      <c r="I67" s="35"/>
      <c r="J67" s="98"/>
      <c r="K67" s="36"/>
    </row>
    <row r="68" spans="4:11" x14ac:dyDescent="0.25">
      <c r="D68" s="16"/>
      <c r="H68" s="35"/>
      <c r="I68" s="35"/>
      <c r="J68" s="98"/>
      <c r="K68" s="36"/>
    </row>
    <row r="69" spans="4:11" hidden="1" x14ac:dyDescent="0.25">
      <c r="D69" s="16"/>
      <c r="H69" s="35"/>
      <c r="I69" s="35"/>
      <c r="J69" s="98"/>
      <c r="K69" s="36"/>
    </row>
    <row r="70" spans="4:11" hidden="1" x14ac:dyDescent="0.25">
      <c r="D70" s="16"/>
      <c r="H70" s="35"/>
      <c r="I70" s="35"/>
      <c r="J70" s="98"/>
      <c r="K70" s="36"/>
    </row>
    <row r="71" spans="4:11" hidden="1" x14ac:dyDescent="0.25">
      <c r="D71" s="16"/>
      <c r="H71" s="35"/>
      <c r="I71" s="35"/>
      <c r="J71" s="98"/>
      <c r="K71" s="36"/>
    </row>
    <row r="72" spans="4:11" hidden="1" x14ac:dyDescent="0.25">
      <c r="D72" s="16"/>
      <c r="H72" s="35"/>
      <c r="I72" s="35"/>
      <c r="J72" s="98"/>
      <c r="K72" s="36"/>
    </row>
    <row r="73" spans="4:11" hidden="1" x14ac:dyDescent="0.25">
      <c r="D73" s="16"/>
      <c r="H73" s="35"/>
      <c r="I73" s="35"/>
      <c r="J73" s="98"/>
      <c r="K73" s="36"/>
    </row>
    <row r="74" spans="4:11" hidden="1" x14ac:dyDescent="0.25">
      <c r="D74" s="16"/>
      <c r="H74" s="35"/>
      <c r="I74" s="35"/>
      <c r="J74" s="98"/>
      <c r="K74" s="36"/>
    </row>
    <row r="75" spans="4:11" hidden="1" x14ac:dyDescent="0.25">
      <c r="H75" s="35"/>
      <c r="J75" s="98"/>
      <c r="K75" s="36"/>
    </row>
    <row r="76" spans="4:11" hidden="1" x14ac:dyDescent="0.25">
      <c r="K76"/>
    </row>
    <row r="77" spans="4:11" hidden="1" x14ac:dyDescent="0.25">
      <c r="E77" s="13" t="s">
        <v>49</v>
      </c>
    </row>
    <row r="78" spans="4:11" hidden="1" x14ac:dyDescent="0.25">
      <c r="E78" s="33" t="s">
        <v>52</v>
      </c>
      <c r="F78" s="97"/>
      <c r="I78" s="17"/>
    </row>
    <row r="79" spans="4:11" ht="30" hidden="1" x14ac:dyDescent="0.25">
      <c r="E79" s="27" t="s">
        <v>3</v>
      </c>
      <c r="F79" s="29" t="s">
        <v>51</v>
      </c>
      <c r="G79" s="32"/>
      <c r="H79" s="17"/>
    </row>
    <row r="80" spans="4:11" hidden="1" x14ac:dyDescent="0.25">
      <c r="E80" s="27" t="s">
        <v>4</v>
      </c>
      <c r="F80" s="30">
        <v>92</v>
      </c>
    </row>
    <row r="81" spans="2:6" hidden="1" x14ac:dyDescent="0.25">
      <c r="B81"/>
      <c r="E81" s="27" t="s">
        <v>5</v>
      </c>
      <c r="F81" s="30">
        <v>92</v>
      </c>
    </row>
    <row r="82" spans="2:6" hidden="1" x14ac:dyDescent="0.25">
      <c r="B82"/>
      <c r="E82" s="27" t="s">
        <v>6</v>
      </c>
      <c r="F82" s="30">
        <v>92</v>
      </c>
    </row>
    <row r="83" spans="2:6" hidden="1" x14ac:dyDescent="0.25">
      <c r="B83"/>
      <c r="E83" s="27" t="s">
        <v>7</v>
      </c>
      <c r="F83" s="30">
        <v>88</v>
      </c>
    </row>
    <row r="84" spans="2:6" hidden="1" x14ac:dyDescent="0.25">
      <c r="B84"/>
      <c r="E84" s="27" t="s">
        <v>8</v>
      </c>
      <c r="F84" s="30">
        <v>92</v>
      </c>
    </row>
    <row r="85" spans="2:6" hidden="1" x14ac:dyDescent="0.25">
      <c r="B85"/>
      <c r="E85" s="27" t="s">
        <v>9</v>
      </c>
      <c r="F85" s="30">
        <v>84</v>
      </c>
    </row>
    <row r="86" spans="2:6" hidden="1" x14ac:dyDescent="0.25">
      <c r="E86" s="27" t="s">
        <v>10</v>
      </c>
      <c r="F86" s="30">
        <v>108</v>
      </c>
    </row>
    <row r="87" spans="2:6" hidden="1" x14ac:dyDescent="0.25">
      <c r="E87" s="27" t="s">
        <v>11</v>
      </c>
      <c r="F87" s="30">
        <v>72</v>
      </c>
    </row>
    <row r="88" spans="2:6" hidden="1" x14ac:dyDescent="0.25">
      <c r="E88" s="27" t="s">
        <v>12</v>
      </c>
      <c r="F88" s="30">
        <v>88</v>
      </c>
    </row>
    <row r="89" spans="2:6" ht="15" hidden="1" customHeight="1" x14ac:dyDescent="0.25">
      <c r="E89" s="27" t="s">
        <v>13</v>
      </c>
      <c r="F89" s="30">
        <v>84</v>
      </c>
    </row>
    <row r="90" spans="2:6" hidden="1" x14ac:dyDescent="0.25">
      <c r="E90" s="27" t="s">
        <v>14</v>
      </c>
      <c r="F90" s="30">
        <v>96</v>
      </c>
    </row>
    <row r="91" spans="2:6" hidden="1" x14ac:dyDescent="0.25">
      <c r="E91" s="27" t="s">
        <v>45</v>
      </c>
      <c r="F91" s="30">
        <v>100</v>
      </c>
    </row>
    <row r="92" spans="2:6" hidden="1" x14ac:dyDescent="0.25">
      <c r="E92" s="27" t="s">
        <v>15</v>
      </c>
      <c r="F92" s="30">
        <v>84</v>
      </c>
    </row>
    <row r="93" spans="2:6" hidden="1" x14ac:dyDescent="0.25">
      <c r="E93" s="27" t="s">
        <v>16</v>
      </c>
      <c r="F93" s="30">
        <v>72</v>
      </c>
    </row>
    <row r="94" spans="2:6" ht="15" hidden="1" customHeight="1" x14ac:dyDescent="0.25">
      <c r="E94" s="27" t="s">
        <v>17</v>
      </c>
      <c r="F94" s="30">
        <v>88</v>
      </c>
    </row>
    <row r="95" spans="2:6" ht="15" hidden="1" customHeight="1" x14ac:dyDescent="0.25">
      <c r="E95" s="27" t="s">
        <v>18</v>
      </c>
      <c r="F95" s="30">
        <v>100</v>
      </c>
    </row>
    <row r="96" spans="2:6" hidden="1" x14ac:dyDescent="0.25">
      <c r="E96" s="27" t="s">
        <v>19</v>
      </c>
      <c r="F96" s="30">
        <v>100</v>
      </c>
    </row>
    <row r="97" spans="5:6" hidden="1" x14ac:dyDescent="0.25">
      <c r="E97" s="27" t="s">
        <v>20</v>
      </c>
      <c r="F97" s="30">
        <v>92</v>
      </c>
    </row>
    <row r="98" spans="5:6" hidden="1" x14ac:dyDescent="0.25">
      <c r="E98" s="27" t="s">
        <v>21</v>
      </c>
      <c r="F98" s="30">
        <v>88</v>
      </c>
    </row>
    <row r="99" spans="5:6" hidden="1" x14ac:dyDescent="0.25">
      <c r="E99" s="27" t="s">
        <v>22</v>
      </c>
      <c r="F99" s="30">
        <v>72</v>
      </c>
    </row>
    <row r="100" spans="5:6" hidden="1" x14ac:dyDescent="0.25">
      <c r="E100" s="27" t="s">
        <v>23</v>
      </c>
      <c r="F100" s="30">
        <v>96</v>
      </c>
    </row>
    <row r="101" spans="5:6" hidden="1" x14ac:dyDescent="0.25">
      <c r="E101" s="27" t="s">
        <v>24</v>
      </c>
      <c r="F101" s="30">
        <v>84</v>
      </c>
    </row>
    <row r="102" spans="5:6" hidden="1" x14ac:dyDescent="0.25">
      <c r="E102" s="27" t="s">
        <v>25</v>
      </c>
      <c r="F102" s="30">
        <v>84</v>
      </c>
    </row>
    <row r="103" spans="5:6" hidden="1" x14ac:dyDescent="0.25">
      <c r="E103" s="27" t="s">
        <v>26</v>
      </c>
      <c r="F103" s="30">
        <v>104</v>
      </c>
    </row>
    <row r="104" spans="5:6" hidden="1" x14ac:dyDescent="0.25">
      <c r="E104" s="27" t="s">
        <v>27</v>
      </c>
      <c r="F104" s="30">
        <v>88</v>
      </c>
    </row>
    <row r="105" spans="5:6" hidden="1" x14ac:dyDescent="0.25">
      <c r="E105" s="27" t="s">
        <v>28</v>
      </c>
      <c r="F105" s="30">
        <v>88</v>
      </c>
    </row>
    <row r="106" spans="5:6" hidden="1" x14ac:dyDescent="0.25">
      <c r="E106" s="27" t="s">
        <v>29</v>
      </c>
      <c r="F106" s="30">
        <v>80</v>
      </c>
    </row>
    <row r="107" spans="5:6" hidden="1" x14ac:dyDescent="0.25">
      <c r="E107" s="27" t="s">
        <v>30</v>
      </c>
      <c r="F107" s="30">
        <v>88</v>
      </c>
    </row>
    <row r="108" spans="5:6" hidden="1" x14ac:dyDescent="0.25">
      <c r="E108" s="27" t="s">
        <v>31</v>
      </c>
      <c r="F108" s="30">
        <v>104</v>
      </c>
    </row>
    <row r="109" spans="5:6" hidden="1" x14ac:dyDescent="0.25">
      <c r="E109" s="27" t="s">
        <v>32</v>
      </c>
      <c r="F109" s="30">
        <v>72</v>
      </c>
    </row>
    <row r="110" spans="5:6" hidden="1" x14ac:dyDescent="0.25">
      <c r="E110" s="27" t="s">
        <v>33</v>
      </c>
      <c r="F110" s="30">
        <v>84</v>
      </c>
    </row>
    <row r="111" spans="5:6" hidden="1" x14ac:dyDescent="0.25">
      <c r="E111" s="27" t="s">
        <v>34</v>
      </c>
      <c r="F111" s="30">
        <v>88</v>
      </c>
    </row>
    <row r="112" spans="5:6" hidden="1" x14ac:dyDescent="0.25">
      <c r="F112" s="30">
        <v>112</v>
      </c>
    </row>
    <row r="113" hidden="1" x14ac:dyDescent="0.25"/>
  </sheetData>
  <sheetProtection password="CE55" sheet="1" objects="1" scenarios="1"/>
  <autoFilter ref="J6:N41"/>
  <sortState ref="J7:N40">
    <sortCondition ref="K7:K40"/>
  </sortState>
  <mergeCells count="1">
    <mergeCell ref="A2:B2"/>
  </mergeCells>
  <pageMargins left="0.70866141732283472" right="0.70866141732283472" top="0.74803149606299213" bottom="0.74803149606299213"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HEI SMS</vt:lpstr>
      <vt:lpstr>HEI SMP</vt:lpstr>
      <vt:lpstr>HEI STA</vt:lpstr>
      <vt:lpstr>HEI STT</vt:lpstr>
      <vt:lpstr>COUNTRY CODES</vt:lpstr>
      <vt:lpstr>CODES</vt:lpstr>
      <vt:lpstr>'HEI SMP'!ENDDATE</vt:lpstr>
      <vt:lpstr>ENDDATE</vt:lpstr>
      <vt:lpstr>'HEI SMP'!Print_Titles</vt:lpstr>
      <vt:lpstr>'HEI SMS'!Print_Titles</vt:lpstr>
      <vt:lpstr>'HEI STA'!Print_Titles</vt:lpstr>
      <vt:lpstr>'HEI STT'!Print_Titles</vt:lpstr>
      <vt:lpstr>'HEI SMP'!STARTDATE</vt:lpstr>
      <vt:lpstr>STARTDATE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2006-10-17T10:06:23Z</dcterms:created>
  <dcterms:modified xsi:type="dcterms:W3CDTF">2020-08-25T06:09:04Z</dcterms:modified>
</cp:coreProperties>
</file>