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9440" windowHeight="7875"/>
  </bookViews>
  <sheets>
    <sheet name="Student mobility" sheetId="1" r:id="rId1"/>
    <sheet name="Staff mobility" sheetId="3" r:id="rId2"/>
    <sheet name="Summary" sheetId="2" r:id="rId3"/>
  </sheets>
  <calcPr calcId="145621"/>
</workbook>
</file>

<file path=xl/calcChain.xml><?xml version="1.0" encoding="utf-8"?>
<calcChain xmlns="http://schemas.openxmlformats.org/spreadsheetml/2006/main">
  <c r="D29" i="1" l="1"/>
  <c r="D30" i="1" s="1"/>
  <c r="C29" i="1"/>
  <c r="C30" i="1" s="1"/>
  <c r="L12" i="3" l="1"/>
  <c r="L13" i="3"/>
  <c r="E12" i="3"/>
  <c r="E13" i="3"/>
  <c r="N13" i="1"/>
  <c r="N14" i="1"/>
  <c r="F13" i="1"/>
  <c r="F14" i="1"/>
  <c r="F12" i="1"/>
  <c r="N12" i="1"/>
  <c r="N12" i="3" l="1"/>
  <c r="N13" i="3"/>
  <c r="G12" i="3"/>
  <c r="G13" i="3"/>
  <c r="P13" i="1"/>
  <c r="P14" i="1"/>
  <c r="H13" i="1"/>
  <c r="H14" i="1"/>
  <c r="P12" i="3" l="1"/>
  <c r="I13" i="3"/>
  <c r="P13" i="3"/>
  <c r="I12" i="3"/>
  <c r="I11" i="3"/>
  <c r="P11" i="3"/>
  <c r="N11" i="3"/>
  <c r="L11" i="3"/>
  <c r="G11" i="3"/>
  <c r="E11" i="3"/>
  <c r="I14" i="3" l="1"/>
  <c r="R14" i="1" l="1"/>
  <c r="R13" i="1"/>
  <c r="R12" i="1"/>
  <c r="K15" i="1" l="1"/>
  <c r="P12" i="1"/>
  <c r="J14" i="1"/>
  <c r="J13" i="1"/>
  <c r="J12" i="1"/>
  <c r="H12" i="1"/>
  <c r="J15" i="1" l="1"/>
  <c r="J14" i="3" l="1"/>
  <c r="C14" i="3"/>
  <c r="C15" i="1"/>
  <c r="C13" i="2"/>
  <c r="I13" i="2" l="1"/>
  <c r="I14" i="2"/>
  <c r="I12" i="2"/>
  <c r="G13" i="2"/>
  <c r="G14" i="2"/>
  <c r="G12" i="2"/>
  <c r="J14" i="2"/>
  <c r="H14" i="2"/>
  <c r="J12" i="2"/>
  <c r="H12" i="2"/>
  <c r="H13" i="2" l="1"/>
  <c r="H15" i="2" s="1"/>
  <c r="H16" i="2" s="1"/>
  <c r="I15" i="2"/>
  <c r="I16" i="2" s="1"/>
  <c r="G15" i="2"/>
  <c r="G16" i="2" s="1"/>
  <c r="J13" i="2"/>
  <c r="J15" i="2" s="1"/>
  <c r="J16" i="2" s="1"/>
  <c r="P14" i="3"/>
  <c r="E13" i="2"/>
  <c r="E14" i="2"/>
  <c r="E12" i="2"/>
  <c r="C14" i="2"/>
  <c r="C15" i="2" s="1"/>
  <c r="C12" i="2"/>
  <c r="C16" i="2" l="1"/>
  <c r="E15" i="2"/>
  <c r="E16" i="2" s="1"/>
  <c r="K14" i="2"/>
  <c r="K13" i="2"/>
  <c r="K12" i="2"/>
  <c r="L13" i="2" l="1"/>
  <c r="K15" i="2"/>
  <c r="K16" i="2" s="1"/>
  <c r="L14" i="2" l="1"/>
  <c r="L15" i="2" s="1"/>
  <c r="L16" i="2" s="1"/>
  <c r="F12" i="2"/>
  <c r="D14" i="2"/>
  <c r="F13" i="2" l="1"/>
  <c r="R15" i="1"/>
  <c r="D12" i="2"/>
  <c r="F14" i="2"/>
  <c r="M14" i="2" s="1"/>
  <c r="D13" i="2"/>
  <c r="F15" i="2" l="1"/>
  <c r="F16" i="2" s="1"/>
  <c r="D15" i="2"/>
  <c r="M12" i="2"/>
  <c r="D16" i="2" l="1"/>
  <c r="M16" i="2" s="1"/>
  <c r="M13" i="2"/>
  <c r="M18" i="2" s="1"/>
  <c r="M15" i="2"/>
</calcChain>
</file>

<file path=xl/sharedStrings.xml><?xml version="1.0" encoding="utf-8"?>
<sst xmlns="http://schemas.openxmlformats.org/spreadsheetml/2006/main" count="97" uniqueCount="54">
  <si>
    <t>Number 
of students</t>
  </si>
  <si>
    <t>Total duration
full months</t>
  </si>
  <si>
    <t xml:space="preserve"> Additional days</t>
  </si>
  <si>
    <t>Number 
of 
students</t>
  </si>
  <si>
    <t>Number 
of staff</t>
  </si>
  <si>
    <t>Total
duration days</t>
  </si>
  <si>
    <t>NAME OF INSTITUTION:</t>
  </si>
  <si>
    <t>AGREEMENT NUMBER:</t>
  </si>
  <si>
    <t>FINANCIAL OVERVIEW</t>
  </si>
  <si>
    <t>Mobility
numbers</t>
  </si>
  <si>
    <t>Total
mobility
numbers</t>
  </si>
  <si>
    <t>ORGANISATIONAL
SUPPORT</t>
  </si>
  <si>
    <t>Prefinancing received from NA</t>
  </si>
  <si>
    <t>Percentage of prefinancing used</t>
  </si>
  <si>
    <r>
      <t>Amount
(</t>
    </r>
    <r>
      <rPr>
        <b/>
        <sz val="11"/>
        <rFont val="Calibri"/>
        <family val="2"/>
        <charset val="161"/>
      </rPr>
      <t>€)</t>
    </r>
  </si>
  <si>
    <t>STUDENT STUDIES 
(SMS)</t>
  </si>
  <si>
    <t>STAFF TEACHING
(STA)</t>
  </si>
  <si>
    <t>STAFF TRAINING
(STT)</t>
  </si>
  <si>
    <t>KA103 HE 
Interim Report
for Student mobility</t>
  </si>
  <si>
    <r>
      <t>Total grant
(</t>
    </r>
    <r>
      <rPr>
        <b/>
        <sz val="11"/>
        <color theme="1"/>
        <rFont val="Calibri"/>
        <family val="2"/>
        <charset val="161"/>
      </rPr>
      <t>€</t>
    </r>
    <r>
      <rPr>
        <b/>
        <sz val="11"/>
        <color theme="1"/>
        <rFont val="Calibri"/>
        <family val="2"/>
        <charset val="238"/>
      </rPr>
      <t>)</t>
    </r>
  </si>
  <si>
    <t>KA103 HE 
Interim Report
for Staff mobility</t>
  </si>
  <si>
    <t>Teaching (STA)</t>
  </si>
  <si>
    <t>Student Studies (SMS)</t>
  </si>
  <si>
    <t>Training (STT)</t>
  </si>
  <si>
    <r>
      <t>Total grant
(</t>
    </r>
    <r>
      <rPr>
        <b/>
        <sz val="11"/>
        <color theme="1"/>
        <rFont val="Calibri"/>
        <family val="2"/>
        <charset val="161"/>
      </rPr>
      <t>€)</t>
    </r>
  </si>
  <si>
    <r>
      <t>Average
travel 
grant
(</t>
    </r>
    <r>
      <rPr>
        <b/>
        <sz val="11"/>
        <color theme="1"/>
        <rFont val="Calibri"/>
        <family val="2"/>
        <charset val="161"/>
      </rPr>
      <t>€</t>
    </r>
    <r>
      <rPr>
        <b/>
        <sz val="11"/>
        <color theme="1"/>
        <rFont val="Calibri"/>
        <family val="2"/>
        <charset val="238"/>
      </rPr>
      <t>)</t>
    </r>
  </si>
  <si>
    <r>
      <t>Average
monthly
rate
(</t>
    </r>
    <r>
      <rPr>
        <b/>
        <sz val="11"/>
        <color theme="1"/>
        <rFont val="Calibri"/>
        <family val="2"/>
        <charset val="161"/>
      </rPr>
      <t>€</t>
    </r>
    <r>
      <rPr>
        <b/>
        <sz val="11"/>
        <color theme="1"/>
        <rFont val="Calibri"/>
        <family val="2"/>
        <charset val="238"/>
      </rPr>
      <t>)</t>
    </r>
  </si>
  <si>
    <t>Linguistic Support</t>
  </si>
  <si>
    <t>Signature:</t>
  </si>
  <si>
    <t>Name/Position:</t>
  </si>
  <si>
    <t>Place and Date:</t>
  </si>
  <si>
    <r>
      <t>Total
Travel
grant
(</t>
    </r>
    <r>
      <rPr>
        <b/>
        <sz val="11"/>
        <color theme="1"/>
        <rFont val="Calibri"/>
        <family val="2"/>
        <charset val="161"/>
      </rPr>
      <t>€</t>
    </r>
    <r>
      <rPr>
        <b/>
        <sz val="11"/>
        <color theme="1"/>
        <rFont val="Calibri"/>
        <family val="2"/>
        <charset val="238"/>
      </rPr>
      <t>)</t>
    </r>
  </si>
  <si>
    <r>
      <t xml:space="preserve">
Total 
Individual
support
(</t>
    </r>
    <r>
      <rPr>
        <b/>
        <sz val="11"/>
        <color theme="1"/>
        <rFont val="Calibri"/>
        <family val="2"/>
        <charset val="161"/>
      </rPr>
      <t>€</t>
    </r>
    <r>
      <rPr>
        <b/>
        <sz val="11"/>
        <color theme="1"/>
        <rFont val="Calibri"/>
        <family val="2"/>
        <charset val="238"/>
      </rPr>
      <t>)</t>
    </r>
  </si>
  <si>
    <t>Total duration
days</t>
  </si>
  <si>
    <r>
      <t>Average
daily
rate
(</t>
    </r>
    <r>
      <rPr>
        <b/>
        <sz val="11"/>
        <color theme="1"/>
        <rFont val="Calibri"/>
        <family val="2"/>
        <charset val="161"/>
      </rPr>
      <t>€</t>
    </r>
    <r>
      <rPr>
        <b/>
        <sz val="11"/>
        <color theme="1"/>
        <rFont val="Calibri"/>
        <family val="2"/>
        <charset val="238"/>
      </rPr>
      <t>)</t>
    </r>
  </si>
  <si>
    <r>
      <t>TOTAL
GRANT
(</t>
    </r>
    <r>
      <rPr>
        <b/>
        <sz val="11"/>
        <rFont val="Calibri"/>
        <family val="2"/>
        <charset val="161"/>
      </rPr>
      <t>€)</t>
    </r>
  </si>
  <si>
    <t>Additional Comments:</t>
  </si>
  <si>
    <t>Additional Comments</t>
  </si>
  <si>
    <t>STUDENT TRAINEESHIPS
(SMP)</t>
  </si>
  <si>
    <t>Student Traineeships (SMP)</t>
  </si>
  <si>
    <t>Awarded Licences by NA</t>
  </si>
  <si>
    <t>Licences awarded by BEN</t>
  </si>
  <si>
    <t>Number of 
Licences
(assessm)</t>
  </si>
  <si>
    <t>Number
of 
Licences
(courses)</t>
  </si>
  <si>
    <t>Balance estimation</t>
  </si>
  <si>
    <t>Awarded mobility numbers and grant by NA</t>
  </si>
  <si>
    <t>Realised mobility numbers and spent grant</t>
  </si>
  <si>
    <t>Mobility numbers to be realised and grant to be spent</t>
  </si>
  <si>
    <t>Totals</t>
  </si>
  <si>
    <t xml:space="preserve">Realised mobility numbers and spent grant </t>
  </si>
  <si>
    <t>FIRST INTERIM REPORT - KA103 - HIGHER EDUCATION (CALL 2017)</t>
  </si>
  <si>
    <t>Licences already used by participants</t>
  </si>
  <si>
    <t xml:space="preserve">Licences planned to be awarded by BEN </t>
  </si>
  <si>
    <t>Total Licences to be used by 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</si>
</sst>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#,##0.00\ _€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3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5" borderId="26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1" fontId="5" fillId="6" borderId="11" xfId="0" applyNumberFormat="1" applyFont="1" applyFill="1" applyBorder="1" applyAlignment="1">
      <alignment horizontal="center" vertical="center"/>
    </xf>
    <xf numFmtId="1" fontId="5" fillId="6" borderId="20" xfId="0" applyNumberFormat="1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 wrapText="1"/>
    </xf>
    <xf numFmtId="165" fontId="2" fillId="6" borderId="10" xfId="0" applyNumberFormat="1" applyFont="1" applyFill="1" applyBorder="1" applyAlignment="1">
      <alignment horizontal="center" vertical="center"/>
    </xf>
    <xf numFmtId="165" fontId="5" fillId="6" borderId="10" xfId="0" applyNumberFormat="1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center" vertical="center"/>
    </xf>
    <xf numFmtId="39" fontId="2" fillId="6" borderId="7" xfId="0" quotePrefix="1" applyNumberFormat="1" applyFont="1" applyFill="1" applyBorder="1" applyAlignment="1">
      <alignment vertical="center"/>
    </xf>
    <xf numFmtId="39" fontId="5" fillId="6" borderId="7" xfId="0" quotePrefix="1" applyNumberFormat="1" applyFont="1" applyFill="1" applyBorder="1" applyAlignment="1">
      <alignment vertical="center"/>
    </xf>
    <xf numFmtId="39" fontId="5" fillId="6" borderId="7" xfId="0" applyNumberFormat="1" applyFont="1" applyFill="1" applyBorder="1" applyAlignment="1">
      <alignment horizontal="center" vertical="center"/>
    </xf>
    <xf numFmtId="39" fontId="5" fillId="6" borderId="7" xfId="0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vertical="center"/>
    </xf>
    <xf numFmtId="9" fontId="5" fillId="3" borderId="1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4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1" fontId="12" fillId="6" borderId="2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 wrapText="1"/>
    </xf>
    <xf numFmtId="165" fontId="0" fillId="4" borderId="24" xfId="0" applyNumberFormat="1" applyFont="1" applyFill="1" applyBorder="1" applyAlignment="1">
      <alignment horizontal="center" vertical="center"/>
    </xf>
    <xf numFmtId="165" fontId="0" fillId="4" borderId="21" xfId="0" applyNumberFormat="1" applyFont="1" applyFill="1" applyBorder="1" applyAlignment="1">
      <alignment horizontal="center" vertical="center"/>
    </xf>
    <xf numFmtId="165" fontId="13" fillId="4" borderId="21" xfId="0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165" fontId="5" fillId="6" borderId="25" xfId="0" applyNumberFormat="1" applyFont="1" applyFill="1" applyBorder="1" applyAlignment="1">
      <alignment vertical="center"/>
    </xf>
    <xf numFmtId="165" fontId="5" fillId="6" borderId="7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165" fontId="0" fillId="4" borderId="24" xfId="0" applyNumberFormat="1" applyFont="1" applyFill="1" applyBorder="1" applyAlignment="1">
      <alignment vertical="center"/>
    </xf>
    <xf numFmtId="165" fontId="0" fillId="6" borderId="24" xfId="0" applyNumberFormat="1" applyFont="1" applyFill="1" applyBorder="1" applyAlignment="1">
      <alignment vertical="center"/>
    </xf>
    <xf numFmtId="165" fontId="16" fillId="6" borderId="25" xfId="0" applyNumberFormat="1" applyFont="1" applyFill="1" applyBorder="1" applyAlignment="1">
      <alignment vertical="center"/>
    </xf>
    <xf numFmtId="0" fontId="9" fillId="6" borderId="6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wrapText="1"/>
      <protection locked="0"/>
    </xf>
    <xf numFmtId="0" fontId="18" fillId="0" borderId="0" xfId="0" applyFont="1" applyAlignment="1">
      <alignment horizont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165" fontId="17" fillId="6" borderId="21" xfId="0" applyNumberFormat="1" applyFont="1" applyFill="1" applyBorder="1" applyAlignment="1">
      <alignment vertical="center"/>
    </xf>
    <xf numFmtId="165" fontId="5" fillId="6" borderId="21" xfId="0" applyNumberFormat="1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1" fontId="5" fillId="6" borderId="21" xfId="0" applyNumberFormat="1" applyFont="1" applyFill="1" applyBorder="1" applyAlignment="1">
      <alignment horizontal="center" vertical="center"/>
    </xf>
    <xf numFmtId="165" fontId="5" fillId="6" borderId="21" xfId="0" applyNumberFormat="1" applyFont="1" applyFill="1" applyBorder="1" applyAlignment="1">
      <alignment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65" fontId="17" fillId="4" borderId="21" xfId="0" applyNumberFormat="1" applyFont="1" applyFill="1" applyBorder="1" applyAlignment="1">
      <alignment vertical="center"/>
    </xf>
    <xf numFmtId="165" fontId="0" fillId="4" borderId="21" xfId="0" applyNumberFormat="1" applyFont="1" applyFill="1" applyBorder="1" applyAlignment="1">
      <alignment vertical="center"/>
    </xf>
    <xf numFmtId="165" fontId="13" fillId="4" borderId="21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165" fontId="17" fillId="4" borderId="21" xfId="0" applyNumberFormat="1" applyFont="1" applyFill="1" applyBorder="1" applyAlignment="1">
      <alignment horizontal="center" vertical="center"/>
    </xf>
    <xf numFmtId="165" fontId="9" fillId="6" borderId="7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18" fillId="0" borderId="0" xfId="0" applyFont="1" applyAlignment="1"/>
    <xf numFmtId="0" fontId="11" fillId="2" borderId="3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5" fillId="4" borderId="31" xfId="0" applyFont="1" applyFill="1" applyBorder="1" applyAlignment="1">
      <alignment horizontal="left" vertical="center" wrapText="1"/>
    </xf>
    <xf numFmtId="0" fontId="0" fillId="4" borderId="32" xfId="0" applyFill="1" applyBorder="1"/>
    <xf numFmtId="0" fontId="0" fillId="4" borderId="33" xfId="0" applyFill="1" applyBorder="1"/>
    <xf numFmtId="0" fontId="0" fillId="4" borderId="31" xfId="0" applyFont="1" applyFill="1" applyBorder="1"/>
    <xf numFmtId="0" fontId="0" fillId="4" borderId="32" xfId="0" applyFill="1" applyBorder="1" applyAlignment="1" applyProtection="1">
      <protection locked="0"/>
    </xf>
    <xf numFmtId="0" fontId="0" fillId="4" borderId="33" xfId="0" applyFill="1" applyBorder="1" applyAlignment="1" applyProtection="1">
      <protection locked="0"/>
    </xf>
    <xf numFmtId="0" fontId="0" fillId="4" borderId="34" xfId="0" applyFont="1" applyFill="1" applyBorder="1"/>
    <xf numFmtId="0" fontId="0" fillId="4" borderId="0" xfId="0" applyFill="1" applyBorder="1"/>
    <xf numFmtId="0" fontId="5" fillId="4" borderId="34" xfId="0" applyFont="1" applyFill="1" applyBorder="1" applyAlignment="1" applyProtection="1">
      <alignment vertical="center"/>
      <protection locked="0"/>
    </xf>
    <xf numFmtId="0" fontId="5" fillId="4" borderId="36" xfId="0" applyFont="1" applyFill="1" applyBorder="1" applyAlignment="1" applyProtection="1">
      <alignment vertical="center"/>
      <protection locked="0"/>
    </xf>
    <xf numFmtId="0" fontId="0" fillId="4" borderId="37" xfId="0" applyFill="1" applyBorder="1"/>
    <xf numFmtId="0" fontId="0" fillId="4" borderId="37" xfId="0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0" fontId="0" fillId="4" borderId="32" xfId="0" applyFont="1" applyFill="1" applyBorder="1"/>
    <xf numFmtId="0" fontId="0" fillId="4" borderId="33" xfId="0" applyFont="1" applyFill="1" applyBorder="1"/>
    <xf numFmtId="0" fontId="0" fillId="2" borderId="0" xfId="0" applyFont="1" applyFill="1" applyBorder="1" applyAlignment="1">
      <alignment horizontal="left" vertical="top"/>
    </xf>
    <xf numFmtId="1" fontId="12" fillId="6" borderId="1" xfId="0" applyNumberFormat="1" applyFont="1" applyFill="1" applyBorder="1" applyAlignment="1">
      <alignment horizontal="center" vertical="center"/>
    </xf>
    <xf numFmtId="165" fontId="5" fillId="6" borderId="5" xfId="0" quotePrefix="1" applyNumberFormat="1" applyFont="1" applyFill="1" applyBorder="1" applyAlignment="1">
      <alignment vertical="center"/>
    </xf>
    <xf numFmtId="0" fontId="0" fillId="4" borderId="35" xfId="0" applyFill="1" applyBorder="1" applyAlignment="1" applyProtection="1">
      <alignment vertical="center"/>
      <protection locked="0"/>
    </xf>
    <xf numFmtId="0" fontId="5" fillId="4" borderId="34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5" fillId="6" borderId="6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8" xfId="0" applyFont="1" applyFill="1" applyBorder="1" applyAlignment="1">
      <alignment horizontal="right" vertical="center"/>
    </xf>
    <xf numFmtId="0" fontId="2" fillId="6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165" fontId="17" fillId="6" borderId="24" xfId="0" applyNumberFormat="1" applyFont="1" applyFill="1" applyBorder="1" applyAlignment="1">
      <alignment vertical="center"/>
    </xf>
    <xf numFmtId="39" fontId="2" fillId="4" borderId="7" xfId="0" quotePrefix="1" applyNumberFormat="1" applyFont="1" applyFill="1" applyBorder="1" applyAlignment="1">
      <alignment vertical="center"/>
    </xf>
    <xf numFmtId="0" fontId="0" fillId="4" borderId="0" xfId="0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/>
    </xf>
    <xf numFmtId="0" fontId="0" fillId="4" borderId="34" xfId="0" applyFont="1" applyFill="1" applyBorder="1" applyAlignment="1">
      <alignment horizontal="left" vertical="top"/>
    </xf>
    <xf numFmtId="0" fontId="0" fillId="4" borderId="0" xfId="0" applyFont="1" applyFill="1" applyBorder="1" applyAlignment="1">
      <alignment horizontal="left" vertical="top"/>
    </xf>
    <xf numFmtId="0" fontId="0" fillId="4" borderId="35" xfId="0" applyFont="1" applyFill="1" applyBorder="1" applyAlignment="1">
      <alignment horizontal="left" vertical="top"/>
    </xf>
    <xf numFmtId="0" fontId="0" fillId="4" borderId="36" xfId="0" applyFont="1" applyFill="1" applyBorder="1" applyAlignment="1">
      <alignment horizontal="left" vertical="top"/>
    </xf>
    <xf numFmtId="0" fontId="0" fillId="4" borderId="37" xfId="0" applyFont="1" applyFill="1" applyBorder="1" applyAlignment="1">
      <alignment horizontal="left" vertical="top"/>
    </xf>
    <xf numFmtId="0" fontId="0" fillId="4" borderId="38" xfId="0" applyFont="1" applyFill="1" applyBorder="1" applyAlignment="1">
      <alignment horizontal="left" vertical="top"/>
    </xf>
    <xf numFmtId="0" fontId="0" fillId="4" borderId="35" xfId="0" applyFill="1" applyBorder="1" applyAlignment="1" applyProtection="1">
      <alignment horizontal="left" vertical="center"/>
      <protection locked="0"/>
    </xf>
    <xf numFmtId="0" fontId="0" fillId="4" borderId="37" xfId="0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1" fontId="12" fillId="6" borderId="10" xfId="0" applyNumberFormat="1" applyFont="1" applyFill="1" applyBorder="1" applyAlignment="1">
      <alignment horizontal="center" vertical="center"/>
    </xf>
    <xf numFmtId="1" fontId="12" fillId="6" borderId="8" xfId="0" applyNumberFormat="1" applyFont="1" applyFill="1" applyBorder="1" applyAlignment="1">
      <alignment horizontal="center" vertical="center"/>
    </xf>
    <xf numFmtId="1" fontId="12" fillId="6" borderId="11" xfId="0" applyNumberFormat="1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4" borderId="34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>
      <alignment horizontal="left"/>
    </xf>
    <xf numFmtId="0" fontId="0" fillId="4" borderId="35" xfId="0" applyFill="1" applyBorder="1" applyAlignment="1">
      <alignment horizontal="left"/>
    </xf>
    <xf numFmtId="0" fontId="0" fillId="4" borderId="0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35" xfId="0" applyFont="1" applyFill="1" applyBorder="1" applyAlignment="1">
      <alignment horizontal="left" vertical="top" wrapText="1"/>
    </xf>
    <xf numFmtId="0" fontId="5" fillId="4" borderId="36" xfId="0" applyFont="1" applyFill="1" applyBorder="1" applyAlignment="1">
      <alignment horizontal="left" vertical="top" wrapText="1"/>
    </xf>
    <xf numFmtId="0" fontId="5" fillId="4" borderId="37" xfId="0" applyFont="1" applyFill="1" applyBorder="1" applyAlignment="1">
      <alignment horizontal="left" vertical="top" wrapText="1"/>
    </xf>
    <xf numFmtId="0" fontId="5" fillId="4" borderId="38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9" fillId="5" borderId="2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ill="1" applyBorder="1" applyAlignment="1" applyProtection="1">
      <protection locked="0"/>
    </xf>
    <xf numFmtId="0" fontId="0" fillId="4" borderId="32" xfId="0" applyFill="1" applyBorder="1" applyAlignment="1" applyProtection="1">
      <alignment horizontal="left" vertical="center"/>
      <protection locked="0"/>
    </xf>
    <xf numFmtId="0" fontId="0" fillId="4" borderId="33" xfId="0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topLeftCell="A16" workbookViewId="0">
      <selection activeCell="C37" sqref="C37"/>
    </sheetView>
  </sheetViews>
  <sheetFormatPr defaultRowHeight="15" x14ac:dyDescent="0.25"/>
  <cols>
    <col min="1" max="1" width="5" style="32" customWidth="1"/>
    <col min="2" max="2" width="38.85546875" style="32" bestFit="1" customWidth="1"/>
    <col min="3" max="3" width="9.140625" style="32" bestFit="1" customWidth="1"/>
    <col min="4" max="4" width="9.7109375" style="32" bestFit="1" customWidth="1"/>
    <col min="5" max="5" width="10.7109375" style="32" bestFit="1" customWidth="1"/>
    <col min="6" max="6" width="8" style="32" bestFit="1" customWidth="1"/>
    <col min="7" max="7" width="11.5703125" style="32" bestFit="1" customWidth="1"/>
    <col min="8" max="8" width="8.42578125" style="32" bestFit="1" customWidth="1"/>
    <col min="9" max="9" width="11.5703125" style="32" customWidth="1"/>
    <col min="10" max="10" width="13" style="32" customWidth="1"/>
    <col min="11" max="12" width="9.28515625" style="32" customWidth="1"/>
    <col min="13" max="13" width="10.7109375" style="32" bestFit="1" customWidth="1"/>
    <col min="14" max="14" width="8.28515625" style="32" bestFit="1" customWidth="1"/>
    <col min="15" max="15" width="11.5703125" style="32" customWidth="1"/>
    <col min="16" max="16" width="8.42578125" style="32" bestFit="1" customWidth="1"/>
    <col min="17" max="18" width="11.5703125" style="32" bestFit="1" customWidth="1"/>
    <col min="19" max="19" width="15.5703125" style="32" customWidth="1"/>
    <col min="20" max="16384" width="9.140625" style="32"/>
  </cols>
  <sheetData>
    <row r="1" spans="1:19" ht="23.25" x14ac:dyDescent="0.35">
      <c r="A1" s="113" t="s">
        <v>50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4" spans="1:19" s="31" customFormat="1" ht="24.95" customHeight="1" x14ac:dyDescent="0.25">
      <c r="B4" s="30" t="s">
        <v>6</v>
      </c>
      <c r="C4" s="122"/>
      <c r="D4" s="123"/>
      <c r="E4" s="123"/>
      <c r="F4" s="123"/>
      <c r="G4" s="123"/>
      <c r="H4" s="123"/>
      <c r="I4" s="123"/>
      <c r="J4" s="123"/>
      <c r="K4" s="124"/>
      <c r="L4" s="51"/>
      <c r="M4" s="51"/>
      <c r="N4" s="51"/>
      <c r="O4" s="51"/>
      <c r="P4" s="51"/>
      <c r="Q4" s="51"/>
    </row>
    <row r="6" spans="1:19" s="30" customFormat="1" ht="24.95" customHeight="1" x14ac:dyDescent="0.25">
      <c r="B6" s="30" t="s">
        <v>7</v>
      </c>
      <c r="C6" s="122"/>
      <c r="D6" s="123"/>
      <c r="E6" s="123"/>
      <c r="F6" s="123"/>
      <c r="G6" s="123"/>
      <c r="H6" s="123"/>
      <c r="I6" s="123"/>
      <c r="J6" s="123"/>
      <c r="K6" s="124"/>
    </row>
    <row r="7" spans="1:19" s="31" customFormat="1" ht="24.95" customHeight="1" x14ac:dyDescent="0.25">
      <c r="C7" s="52"/>
      <c r="D7" s="52"/>
      <c r="E7" s="52"/>
      <c r="F7" s="52"/>
      <c r="G7" s="52"/>
      <c r="H7" s="52"/>
      <c r="N7" s="52"/>
      <c r="P7" s="52"/>
    </row>
    <row r="8" spans="1:19" s="31" customFormat="1" ht="24.95" customHeight="1" x14ac:dyDescent="0.25">
      <c r="C8" s="30"/>
      <c r="D8" s="30"/>
      <c r="E8" s="30"/>
      <c r="F8" s="30"/>
      <c r="G8" s="30"/>
      <c r="H8" s="30"/>
      <c r="N8" s="30"/>
      <c r="P8" s="30"/>
    </row>
    <row r="9" spans="1:19" ht="15.75" thickBot="1" x14ac:dyDescent="0.3"/>
    <row r="10" spans="1:19" ht="18.75" customHeight="1" thickBot="1" x14ac:dyDescent="0.3">
      <c r="B10" s="131" t="s">
        <v>18</v>
      </c>
      <c r="C10" s="128" t="s">
        <v>22</v>
      </c>
      <c r="D10" s="129"/>
      <c r="E10" s="129"/>
      <c r="F10" s="129"/>
      <c r="G10" s="129"/>
      <c r="H10" s="129"/>
      <c r="I10" s="129"/>
      <c r="J10" s="130"/>
      <c r="K10" s="128" t="s">
        <v>39</v>
      </c>
      <c r="L10" s="129"/>
      <c r="M10" s="129"/>
      <c r="N10" s="129"/>
      <c r="O10" s="129"/>
      <c r="P10" s="129"/>
      <c r="Q10" s="129"/>
      <c r="R10" s="130"/>
    </row>
    <row r="11" spans="1:19" ht="79.5" customHeight="1" thickBot="1" x14ac:dyDescent="0.3">
      <c r="B11" s="132"/>
      <c r="C11" s="49" t="s">
        <v>3</v>
      </c>
      <c r="D11" s="50" t="s">
        <v>1</v>
      </c>
      <c r="E11" s="50" t="s">
        <v>2</v>
      </c>
      <c r="F11" s="50" t="s">
        <v>25</v>
      </c>
      <c r="G11" s="50" t="s">
        <v>31</v>
      </c>
      <c r="H11" s="50" t="s">
        <v>26</v>
      </c>
      <c r="I11" s="50" t="s">
        <v>32</v>
      </c>
      <c r="J11" s="44" t="s">
        <v>19</v>
      </c>
      <c r="K11" s="49" t="s">
        <v>0</v>
      </c>
      <c r="L11" s="50" t="s">
        <v>1</v>
      </c>
      <c r="M11" s="50" t="s">
        <v>2</v>
      </c>
      <c r="N11" s="50" t="s">
        <v>25</v>
      </c>
      <c r="O11" s="50" t="s">
        <v>31</v>
      </c>
      <c r="P11" s="50" t="s">
        <v>26</v>
      </c>
      <c r="Q11" s="50" t="s">
        <v>32</v>
      </c>
      <c r="R11" s="44" t="s">
        <v>19</v>
      </c>
      <c r="S11" s="1"/>
    </row>
    <row r="12" spans="1:19" ht="37.5" customHeight="1" thickBot="1" x14ac:dyDescent="0.3">
      <c r="B12" s="47" t="s">
        <v>45</v>
      </c>
      <c r="C12" s="33"/>
      <c r="D12" s="34"/>
      <c r="E12" s="34"/>
      <c r="F12" s="54" t="e">
        <f>G12/C12</f>
        <v>#DIV/0!</v>
      </c>
      <c r="G12" s="53"/>
      <c r="H12" s="54" t="e">
        <f>I12/(D12+E12/30)</f>
        <v>#DIV/0!</v>
      </c>
      <c r="I12" s="41"/>
      <c r="J12" s="45">
        <f>G12+I12</f>
        <v>0</v>
      </c>
      <c r="K12" s="33"/>
      <c r="L12" s="34"/>
      <c r="M12" s="34"/>
      <c r="N12" s="54" t="e">
        <f>O12/K12</f>
        <v>#DIV/0!</v>
      </c>
      <c r="O12" s="41"/>
      <c r="P12" s="54" t="e">
        <f>Q12/(L12+M12/30)</f>
        <v>#DIV/0!</v>
      </c>
      <c r="Q12" s="41"/>
      <c r="R12" s="45">
        <f>O12+Q12</f>
        <v>0</v>
      </c>
    </row>
    <row r="13" spans="1:19" ht="37.5" customHeight="1" thickBot="1" x14ac:dyDescent="0.3">
      <c r="B13" s="40" t="s">
        <v>46</v>
      </c>
      <c r="C13" s="35"/>
      <c r="D13" s="36"/>
      <c r="E13" s="36"/>
      <c r="F13" s="54" t="e">
        <f t="shared" ref="F13:F14" si="0">G13/C13</f>
        <v>#DIV/0!</v>
      </c>
      <c r="G13" s="42"/>
      <c r="H13" s="54" t="e">
        <f t="shared" ref="H13:H14" si="1">I13/(D13+E13/30)</f>
        <v>#DIV/0!</v>
      </c>
      <c r="I13" s="42"/>
      <c r="J13" s="45">
        <f>G13+I13</f>
        <v>0</v>
      </c>
      <c r="K13" s="35"/>
      <c r="L13" s="36"/>
      <c r="M13" s="36"/>
      <c r="N13" s="54" t="e">
        <f t="shared" ref="N13:N14" si="2">O13/K13</f>
        <v>#DIV/0!</v>
      </c>
      <c r="O13" s="42"/>
      <c r="P13" s="54" t="e">
        <f t="shared" ref="P13:P14" si="3">Q13/(L13+M13/30)</f>
        <v>#DIV/0!</v>
      </c>
      <c r="Q13" s="42"/>
      <c r="R13" s="45">
        <f>O13+Q13</f>
        <v>0</v>
      </c>
    </row>
    <row r="14" spans="1:19" ht="37.5" customHeight="1" thickBot="1" x14ac:dyDescent="0.3">
      <c r="B14" s="48" t="s">
        <v>47</v>
      </c>
      <c r="C14" s="37"/>
      <c r="D14" s="38"/>
      <c r="E14" s="38"/>
      <c r="F14" s="110" t="e">
        <f t="shared" si="0"/>
        <v>#DIV/0!</v>
      </c>
      <c r="G14" s="43"/>
      <c r="H14" s="54" t="e">
        <f t="shared" si="1"/>
        <v>#DIV/0!</v>
      </c>
      <c r="I14" s="43"/>
      <c r="J14" s="55">
        <f>G14+I14</f>
        <v>0</v>
      </c>
      <c r="K14" s="37"/>
      <c r="L14" s="38"/>
      <c r="M14" s="38"/>
      <c r="N14" s="110" t="e">
        <f t="shared" si="2"/>
        <v>#DIV/0!</v>
      </c>
      <c r="O14" s="43"/>
      <c r="P14" s="54" t="e">
        <f t="shared" si="3"/>
        <v>#DIV/0!</v>
      </c>
      <c r="Q14" s="43"/>
      <c r="R14" s="45">
        <f>O14+Q14</f>
        <v>0</v>
      </c>
    </row>
    <row r="15" spans="1:19" s="4" customFormat="1" ht="37.5" customHeight="1" thickBot="1" x14ac:dyDescent="0.3">
      <c r="B15" s="40" t="s">
        <v>44</v>
      </c>
      <c r="C15" s="39">
        <f>C12-(C13+C14)</f>
        <v>0</v>
      </c>
      <c r="D15" s="125"/>
      <c r="E15" s="126"/>
      <c r="F15" s="126"/>
      <c r="G15" s="126"/>
      <c r="H15" s="126"/>
      <c r="I15" s="127"/>
      <c r="J15" s="26">
        <f>J12-(J13+J14)</f>
        <v>0</v>
      </c>
      <c r="K15" s="39">
        <f>K12-(K13+K14)</f>
        <v>0</v>
      </c>
      <c r="L15" s="125"/>
      <c r="M15" s="126"/>
      <c r="N15" s="126"/>
      <c r="O15" s="126"/>
      <c r="P15" s="126"/>
      <c r="Q15" s="127"/>
      <c r="R15" s="26">
        <f>R12-(R13+R14)</f>
        <v>0</v>
      </c>
    </row>
    <row r="17" spans="2:18" x14ac:dyDescent="0.25">
      <c r="B17" s="82" t="s">
        <v>37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</row>
    <row r="18" spans="2:18" x14ac:dyDescent="0.25"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</row>
    <row r="19" spans="2:18" x14ac:dyDescent="0.25"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6"/>
    </row>
    <row r="20" spans="2:18" x14ac:dyDescent="0.25"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</row>
    <row r="21" spans="2:18" x14ac:dyDescent="0.25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</row>
    <row r="22" spans="2:18" ht="15.75" thickBot="1" x14ac:dyDescent="0.3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2:18" ht="15.75" thickBot="1" x14ac:dyDescent="0.3">
      <c r="B23" s="131" t="s">
        <v>27</v>
      </c>
      <c r="C23" s="133" t="s">
        <v>42</v>
      </c>
      <c r="D23" s="133" t="s">
        <v>43</v>
      </c>
    </row>
    <row r="24" spans="2:18" ht="43.5" customHeight="1" thickBot="1" x14ac:dyDescent="0.3">
      <c r="B24" s="132"/>
      <c r="C24" s="134"/>
      <c r="D24" s="134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2:18" ht="35.450000000000003" customHeight="1" thickBot="1" x14ac:dyDescent="0.3">
      <c r="B25" s="47" t="s">
        <v>40</v>
      </c>
      <c r="C25" s="170"/>
      <c r="D25" s="170"/>
      <c r="G25" s="164"/>
      <c r="H25" s="165"/>
      <c r="I25" s="165"/>
      <c r="J25" s="165"/>
      <c r="K25" s="165"/>
      <c r="L25" s="165"/>
      <c r="M25" s="165"/>
      <c r="N25" s="165"/>
      <c r="O25" s="165"/>
      <c r="P25" s="165"/>
    </row>
    <row r="26" spans="2:18" ht="35.450000000000003" customHeight="1" thickBot="1" x14ac:dyDescent="0.3">
      <c r="B26" s="40" t="s">
        <v>41</v>
      </c>
      <c r="C26" s="168"/>
      <c r="D26" s="168"/>
      <c r="G26" s="85"/>
      <c r="H26" s="166"/>
      <c r="I26" s="166"/>
      <c r="J26" s="166"/>
      <c r="K26" s="166"/>
      <c r="L26" s="166"/>
      <c r="M26" s="166"/>
      <c r="N26" s="166"/>
      <c r="O26" s="166"/>
      <c r="P26" s="167"/>
    </row>
    <row r="27" spans="2:18" ht="35.450000000000003" customHeight="1" thickBot="1" x14ac:dyDescent="0.3">
      <c r="B27" s="40" t="s">
        <v>51</v>
      </c>
      <c r="C27" s="168"/>
      <c r="D27" s="168"/>
      <c r="G27" s="88"/>
      <c r="H27" s="112"/>
      <c r="I27" s="112"/>
      <c r="J27" s="112"/>
      <c r="K27" s="112"/>
      <c r="L27" s="112"/>
      <c r="M27" s="112"/>
      <c r="N27" s="112"/>
      <c r="O27" s="112"/>
      <c r="P27" s="100"/>
    </row>
    <row r="28" spans="2:18" ht="35.450000000000003" customHeight="1" thickBot="1" x14ac:dyDescent="0.3">
      <c r="B28" s="56" t="s">
        <v>52</v>
      </c>
      <c r="C28" s="169"/>
      <c r="D28" s="169"/>
      <c r="G28" s="101" t="s">
        <v>28</v>
      </c>
      <c r="H28" s="112"/>
      <c r="I28" s="112"/>
      <c r="J28" s="112"/>
      <c r="K28" s="112"/>
      <c r="L28" s="112"/>
      <c r="M28" s="112"/>
      <c r="N28" s="112"/>
      <c r="O28" s="112"/>
      <c r="P28" s="100"/>
    </row>
    <row r="29" spans="2:18" ht="35.450000000000003" customHeight="1" thickBot="1" x14ac:dyDescent="0.3">
      <c r="B29" s="56" t="s">
        <v>53</v>
      </c>
      <c r="C29" s="109">
        <f>SUM(C26+C28)</f>
        <v>0</v>
      </c>
      <c r="D29" s="109">
        <f>SUM(D26+D28)</f>
        <v>0</v>
      </c>
      <c r="G29" s="90" t="s">
        <v>29</v>
      </c>
      <c r="H29" s="102"/>
      <c r="I29" s="112"/>
      <c r="J29" s="112"/>
      <c r="K29" s="112"/>
      <c r="L29" s="112"/>
      <c r="M29" s="112"/>
      <c r="N29" s="112"/>
      <c r="O29" s="112"/>
      <c r="P29" s="120"/>
    </row>
    <row r="30" spans="2:18" ht="35.450000000000003" customHeight="1" thickBot="1" x14ac:dyDescent="0.3">
      <c r="B30" s="40" t="s">
        <v>44</v>
      </c>
      <c r="C30" s="98">
        <f>C25-C29</f>
        <v>0</v>
      </c>
      <c r="D30" s="98">
        <f>D25-D29</f>
        <v>0</v>
      </c>
      <c r="G30" s="91" t="s">
        <v>30</v>
      </c>
      <c r="H30" s="93"/>
      <c r="I30" s="121"/>
      <c r="J30" s="121"/>
      <c r="K30" s="121"/>
      <c r="L30" s="93"/>
      <c r="M30" s="93"/>
      <c r="N30" s="93"/>
      <c r="O30" s="93"/>
      <c r="P30" s="94"/>
    </row>
  </sheetData>
  <sheetProtection password="CE55" sheet="1" objects="1" scenarios="1"/>
  <protectedRanges>
    <protectedRange sqref="C4" name="Range1"/>
    <protectedRange sqref="C6" name="Range2"/>
    <protectedRange sqref="C12:E14" name="Range3"/>
    <protectedRange sqref="G12:G14" name="Range4"/>
    <protectedRange sqref="I12:I14" name="Range5"/>
    <protectedRange sqref="K12:M14" name="Range6"/>
    <protectedRange sqref="O12:O14" name="Range7"/>
    <protectedRange sqref="Q12:Q14" name="Range8"/>
    <protectedRange sqref="B18" name="Range9"/>
    <protectedRange sqref="C25:D28" name="Range10"/>
    <protectedRange sqref="G25:P30" name="Range11"/>
  </protectedRanges>
  <mergeCells count="15">
    <mergeCell ref="H26:O28"/>
    <mergeCell ref="A1:R1"/>
    <mergeCell ref="B18:R21"/>
    <mergeCell ref="I29:P29"/>
    <mergeCell ref="I30:K30"/>
    <mergeCell ref="C6:K6"/>
    <mergeCell ref="C4:K4"/>
    <mergeCell ref="L15:Q15"/>
    <mergeCell ref="K10:R10"/>
    <mergeCell ref="D15:I15"/>
    <mergeCell ref="B10:B11"/>
    <mergeCell ref="C10:J10"/>
    <mergeCell ref="B23:B24"/>
    <mergeCell ref="C23:C24"/>
    <mergeCell ref="D23:D24"/>
  </mergeCells>
  <conditionalFormatting sqref="H12:H14">
    <cfRule type="cellIs" dxfId="17" priority="15" operator="greaterThan">
      <formula>750</formula>
    </cfRule>
  </conditionalFormatting>
  <conditionalFormatting sqref="P12:P14">
    <cfRule type="cellIs" dxfId="16" priority="14" operator="greaterThan">
      <formula>750</formula>
    </cfRule>
  </conditionalFormatting>
  <conditionalFormatting sqref="H12:H14">
    <cfRule type="cellIs" dxfId="15" priority="13" operator="greaterThan">
      <formula>750</formula>
    </cfRule>
  </conditionalFormatting>
  <conditionalFormatting sqref="P12:P14">
    <cfRule type="cellIs" dxfId="14" priority="12" operator="greaterThan">
      <formula>750</formula>
    </cfRule>
  </conditionalFormatting>
  <conditionalFormatting sqref="H12:H14">
    <cfRule type="cellIs" dxfId="13" priority="11" operator="lessThan">
      <formula>650</formula>
    </cfRule>
  </conditionalFormatting>
  <conditionalFormatting sqref="P12:P14">
    <cfRule type="cellIs" dxfId="12" priority="10" operator="lessThan">
      <formula>650</formula>
    </cfRule>
  </conditionalFormatting>
  <conditionalFormatting sqref="F12:F14">
    <cfRule type="cellIs" dxfId="11" priority="3" operator="lessThan">
      <formula>180</formula>
    </cfRule>
    <cfRule type="cellIs" dxfId="10" priority="4" operator="greaterThan">
      <formula>1100</formula>
    </cfRule>
  </conditionalFormatting>
  <conditionalFormatting sqref="N12:N14">
    <cfRule type="cellIs" dxfId="9" priority="1" operator="lessThan">
      <formula>180</formula>
    </cfRule>
    <cfRule type="cellIs" dxfId="8" priority="2" operator="greaterThan">
      <formula>1100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38.85546875" bestFit="1" customWidth="1"/>
    <col min="3" max="3" width="9.140625" customWidth="1"/>
    <col min="4" max="4" width="8.5703125" bestFit="1" customWidth="1"/>
    <col min="5" max="5" width="8.28515625" bestFit="1" customWidth="1"/>
    <col min="6" max="6" width="9.85546875" bestFit="1" customWidth="1"/>
    <col min="7" max="7" width="8.28515625" bestFit="1" customWidth="1"/>
    <col min="8" max="8" width="10.28515625" customWidth="1"/>
    <col min="9" max="9" width="11.5703125" customWidth="1"/>
    <col min="10" max="10" width="8.28515625" bestFit="1" customWidth="1"/>
    <col min="11" max="11" width="8.5703125" bestFit="1" customWidth="1"/>
    <col min="12" max="12" width="8.5703125" customWidth="1"/>
    <col min="13" max="13" width="9.85546875" customWidth="1"/>
    <col min="14" max="14" width="9.28515625" customWidth="1"/>
    <col min="15" max="15" width="10.7109375" customWidth="1"/>
    <col min="16" max="16" width="11.5703125" bestFit="1" customWidth="1"/>
    <col min="17" max="17" width="9.28515625" customWidth="1"/>
    <col min="18" max="18" width="10.42578125" bestFit="1" customWidth="1"/>
    <col min="19" max="19" width="15.5703125" customWidth="1"/>
  </cols>
  <sheetData>
    <row r="1" spans="1:18" s="32" customFormat="1" ht="23.25" x14ac:dyDescent="0.35">
      <c r="A1" s="113" t="s">
        <v>50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79"/>
      <c r="R1" s="79"/>
    </row>
    <row r="2" spans="1:18" s="32" customFormat="1" ht="23.25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4" spans="1:18" s="31" customFormat="1" ht="24.95" customHeight="1" x14ac:dyDescent="0.25">
      <c r="B4" s="30" t="s">
        <v>6</v>
      </c>
      <c r="C4" s="122"/>
      <c r="D4" s="123"/>
      <c r="E4" s="123"/>
      <c r="F4" s="123"/>
      <c r="G4" s="123"/>
      <c r="H4" s="123"/>
      <c r="I4" s="123"/>
      <c r="J4" s="123"/>
      <c r="K4" s="124"/>
      <c r="L4" s="80"/>
      <c r="M4" s="81"/>
      <c r="N4" s="81"/>
      <c r="O4" s="81"/>
      <c r="P4" s="81"/>
      <c r="Q4" s="81"/>
    </row>
    <row r="5" spans="1:18" s="32" customFormat="1" x14ac:dyDescent="0.25"/>
    <row r="6" spans="1:18" s="30" customFormat="1" ht="24.95" customHeight="1" x14ac:dyDescent="0.25">
      <c r="B6" s="30" t="s">
        <v>7</v>
      </c>
      <c r="C6" s="122"/>
      <c r="D6" s="123"/>
      <c r="E6" s="123"/>
      <c r="F6" s="123"/>
      <c r="G6" s="123"/>
      <c r="H6" s="123"/>
      <c r="I6" s="123"/>
      <c r="J6" s="123"/>
      <c r="K6" s="124"/>
    </row>
    <row r="7" spans="1:18" s="3" customFormat="1" ht="24.95" customHeight="1" x14ac:dyDescent="0.25">
      <c r="B7" s="7"/>
    </row>
    <row r="8" spans="1:18" ht="15.75" thickBot="1" x14ac:dyDescent="0.3"/>
    <row r="9" spans="1:18" ht="18.75" customHeight="1" thickBot="1" x14ac:dyDescent="0.3">
      <c r="B9" s="131" t="s">
        <v>20</v>
      </c>
      <c r="C9" s="135" t="s">
        <v>21</v>
      </c>
      <c r="D9" s="136"/>
      <c r="E9" s="136"/>
      <c r="F9" s="136"/>
      <c r="G9" s="136"/>
      <c r="H9" s="136"/>
      <c r="I9" s="137"/>
      <c r="J9" s="138" t="s">
        <v>23</v>
      </c>
      <c r="K9" s="139"/>
      <c r="L9" s="139"/>
      <c r="M9" s="139"/>
      <c r="N9" s="139"/>
      <c r="O9" s="139"/>
      <c r="P9" s="140"/>
    </row>
    <row r="10" spans="1:18" ht="75.75" thickBot="1" x14ac:dyDescent="0.3">
      <c r="B10" s="132"/>
      <c r="C10" s="59" t="s">
        <v>4</v>
      </c>
      <c r="D10" s="50" t="s">
        <v>33</v>
      </c>
      <c r="E10" s="50" t="s">
        <v>25</v>
      </c>
      <c r="F10" s="50" t="s">
        <v>31</v>
      </c>
      <c r="G10" s="50" t="s">
        <v>34</v>
      </c>
      <c r="H10" s="50" t="s">
        <v>32</v>
      </c>
      <c r="I10" s="60" t="s">
        <v>24</v>
      </c>
      <c r="J10" s="61" t="s">
        <v>4</v>
      </c>
      <c r="K10" s="62" t="s">
        <v>5</v>
      </c>
      <c r="L10" s="50" t="s">
        <v>25</v>
      </c>
      <c r="M10" s="50" t="s">
        <v>31</v>
      </c>
      <c r="N10" s="50" t="s">
        <v>34</v>
      </c>
      <c r="O10" s="50" t="s">
        <v>32</v>
      </c>
      <c r="P10" s="60" t="s">
        <v>24</v>
      </c>
      <c r="Q10" s="1"/>
    </row>
    <row r="11" spans="1:18" ht="37.5" customHeight="1" thickBot="1" x14ac:dyDescent="0.3">
      <c r="B11" s="40" t="s">
        <v>45</v>
      </c>
      <c r="C11" s="68"/>
      <c r="D11" s="69"/>
      <c r="E11" s="63" t="e">
        <f>F11/C11</f>
        <v>#DIV/0!</v>
      </c>
      <c r="F11" s="70"/>
      <c r="G11" s="65" t="e">
        <f>H11/D11</f>
        <v>#DIV/0!</v>
      </c>
      <c r="H11" s="70"/>
      <c r="I11" s="77">
        <f>F11+H11</f>
        <v>0</v>
      </c>
      <c r="J11" s="73"/>
      <c r="K11" s="69"/>
      <c r="L11" s="63" t="e">
        <f>M11/J11</f>
        <v>#DIV/0!</v>
      </c>
      <c r="M11" s="70"/>
      <c r="N11" s="65" t="e">
        <f>O11/K11</f>
        <v>#DIV/0!</v>
      </c>
      <c r="O11" s="76"/>
      <c r="P11" s="77">
        <f>M11+O11</f>
        <v>0</v>
      </c>
    </row>
    <row r="12" spans="1:18" ht="37.5" customHeight="1" thickBot="1" x14ac:dyDescent="0.3">
      <c r="B12" s="40" t="s">
        <v>46</v>
      </c>
      <c r="C12" s="35"/>
      <c r="D12" s="36"/>
      <c r="E12" s="63" t="e">
        <f t="shared" ref="E12:E13" si="0">F12/C12</f>
        <v>#DIV/0!</v>
      </c>
      <c r="F12" s="71"/>
      <c r="G12" s="65" t="e">
        <f t="shared" ref="G12:G13" si="1">H12/D12</f>
        <v>#DIV/0!</v>
      </c>
      <c r="H12" s="71"/>
      <c r="I12" s="77">
        <f t="shared" ref="I12" si="2">F12+H12</f>
        <v>0</v>
      </c>
      <c r="J12" s="74"/>
      <c r="K12" s="36"/>
      <c r="L12" s="63" t="e">
        <f t="shared" ref="L12:L13" si="3">M12/J12</f>
        <v>#DIV/0!</v>
      </c>
      <c r="M12" s="71"/>
      <c r="N12" s="65" t="e">
        <f t="shared" ref="N12:N13" si="4">O12/K12</f>
        <v>#DIV/0!</v>
      </c>
      <c r="O12" s="42"/>
      <c r="P12" s="77">
        <f>M12+O12</f>
        <v>0</v>
      </c>
    </row>
    <row r="13" spans="1:18" ht="37.5" customHeight="1" thickBot="1" x14ac:dyDescent="0.3">
      <c r="B13" s="48" t="s">
        <v>47</v>
      </c>
      <c r="C13" s="37"/>
      <c r="D13" s="38"/>
      <c r="E13" s="63" t="e">
        <f t="shared" si="0"/>
        <v>#DIV/0!</v>
      </c>
      <c r="F13" s="72"/>
      <c r="G13" s="65" t="e">
        <f t="shared" si="1"/>
        <v>#DIV/0!</v>
      </c>
      <c r="H13" s="72"/>
      <c r="I13" s="77">
        <f>F13+H13</f>
        <v>0</v>
      </c>
      <c r="J13" s="75"/>
      <c r="K13" s="38"/>
      <c r="L13" s="63" t="e">
        <f t="shared" si="3"/>
        <v>#DIV/0!</v>
      </c>
      <c r="M13" s="72"/>
      <c r="N13" s="65" t="e">
        <f t="shared" si="4"/>
        <v>#DIV/0!</v>
      </c>
      <c r="O13" s="43"/>
      <c r="P13" s="77">
        <f t="shared" ref="P13" si="5">M13+O13</f>
        <v>0</v>
      </c>
    </row>
    <row r="14" spans="1:18" ht="37.5" customHeight="1" thickBot="1" x14ac:dyDescent="0.3">
      <c r="B14" s="40" t="s">
        <v>44</v>
      </c>
      <c r="C14" s="18">
        <f>C11-(C12+C13)</f>
        <v>0</v>
      </c>
      <c r="D14" s="66"/>
      <c r="E14" s="64"/>
      <c r="F14" s="64"/>
      <c r="G14" s="66"/>
      <c r="H14" s="67"/>
      <c r="I14" s="46">
        <f>I11-(I12+I13)</f>
        <v>0</v>
      </c>
      <c r="J14" s="18">
        <f>J11-(J12+J13)</f>
        <v>0</v>
      </c>
      <c r="K14" s="66"/>
      <c r="L14" s="67"/>
      <c r="M14" s="67"/>
      <c r="N14" s="66"/>
      <c r="O14" s="67"/>
      <c r="P14" s="46">
        <f>P11-(P12+P13)</f>
        <v>0</v>
      </c>
    </row>
    <row r="16" spans="1:18" x14ac:dyDescent="0.25">
      <c r="B16" s="82" t="s">
        <v>36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 x14ac:dyDescent="0.25">
      <c r="B17" s="148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50"/>
    </row>
    <row r="18" spans="2:16" x14ac:dyDescent="0.25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50"/>
    </row>
    <row r="19" spans="2:16" x14ac:dyDescent="0.25"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50"/>
    </row>
    <row r="20" spans="2:16" x14ac:dyDescent="0.25"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50"/>
    </row>
    <row r="21" spans="2:16" x14ac:dyDescent="0.25">
      <c r="B21" s="151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3"/>
    </row>
    <row r="23" spans="2:16" ht="35.1" customHeight="1" x14ac:dyDescent="0.25">
      <c r="G23" s="85"/>
      <c r="H23" s="83"/>
      <c r="I23" s="83"/>
      <c r="J23" s="86"/>
      <c r="K23" s="86"/>
      <c r="L23" s="86"/>
      <c r="M23" s="86"/>
      <c r="N23" s="86"/>
      <c r="O23" s="86"/>
      <c r="P23" s="87"/>
    </row>
    <row r="24" spans="2:16" ht="35.1" customHeight="1" x14ac:dyDescent="0.25">
      <c r="G24" s="88"/>
      <c r="H24" s="89"/>
      <c r="I24" s="143"/>
      <c r="J24" s="143"/>
      <c r="K24" s="143"/>
      <c r="L24" s="143"/>
      <c r="M24" s="143"/>
      <c r="N24" s="143"/>
      <c r="O24" s="143"/>
      <c r="P24" s="144"/>
    </row>
    <row r="25" spans="2:16" ht="35.1" customHeight="1" x14ac:dyDescent="0.25">
      <c r="G25" s="141" t="s">
        <v>28</v>
      </c>
      <c r="H25" s="142"/>
      <c r="I25" s="143"/>
      <c r="J25" s="143"/>
      <c r="K25" s="143"/>
      <c r="L25" s="143"/>
      <c r="M25" s="143"/>
      <c r="N25" s="143"/>
      <c r="O25" s="143"/>
      <c r="P25" s="144"/>
    </row>
    <row r="26" spans="2:16" ht="35.1" customHeight="1" x14ac:dyDescent="0.25">
      <c r="G26" s="90" t="s">
        <v>29</v>
      </c>
      <c r="H26" s="89"/>
      <c r="I26" s="145"/>
      <c r="J26" s="145"/>
      <c r="K26" s="145"/>
      <c r="L26" s="145"/>
      <c r="M26" s="145"/>
      <c r="N26" s="145"/>
      <c r="O26" s="145"/>
      <c r="P26" s="146"/>
    </row>
    <row r="27" spans="2:16" ht="35.1" customHeight="1" x14ac:dyDescent="0.25">
      <c r="G27" s="91" t="s">
        <v>30</v>
      </c>
      <c r="H27" s="92"/>
      <c r="I27" s="147"/>
      <c r="J27" s="147"/>
      <c r="K27" s="147"/>
      <c r="L27" s="147"/>
      <c r="M27" s="147"/>
      <c r="N27" s="93"/>
      <c r="O27" s="93"/>
      <c r="P27" s="94"/>
    </row>
    <row r="28" spans="2:16" ht="35.1" customHeight="1" x14ac:dyDescent="0.25"/>
    <row r="29" spans="2:16" ht="35.1" customHeight="1" x14ac:dyDescent="0.25"/>
    <row r="30" spans="2:16" ht="35.1" customHeight="1" x14ac:dyDescent="0.25"/>
  </sheetData>
  <sheetProtection password="CE55" sheet="1" objects="1" scenarios="1"/>
  <protectedRanges>
    <protectedRange sqref="G23:P27" name="Range10"/>
    <protectedRange sqref="B17" name="Range9"/>
    <protectedRange sqref="O11:O13" name="Range8"/>
    <protectedRange sqref="M11:M13" name="Range7"/>
    <protectedRange sqref="J11:K13" name="Range6"/>
    <protectedRange sqref="H11:H13" name="Range5"/>
    <protectedRange sqref="F11:F13" name="Range4"/>
    <protectedRange sqref="C11:D13" name="Range3"/>
    <protectedRange sqref="C6" name="Range2"/>
    <protectedRange sqref="C4" name="Range1"/>
  </protectedRanges>
  <mergeCells count="11">
    <mergeCell ref="G25:H25"/>
    <mergeCell ref="I24:P25"/>
    <mergeCell ref="I26:P26"/>
    <mergeCell ref="I27:M27"/>
    <mergeCell ref="B17:P21"/>
    <mergeCell ref="B9:B10"/>
    <mergeCell ref="C9:I9"/>
    <mergeCell ref="J9:P9"/>
    <mergeCell ref="A1:P1"/>
    <mergeCell ref="C4:K4"/>
    <mergeCell ref="C6:K6"/>
  </mergeCells>
  <conditionalFormatting sqref="G11:G13">
    <cfRule type="cellIs" dxfId="7" priority="8" operator="greaterThan">
      <formula>160</formula>
    </cfRule>
  </conditionalFormatting>
  <conditionalFormatting sqref="N11:N13">
    <cfRule type="cellIs" dxfId="6" priority="7" operator="greaterThan">
      <formula>160</formula>
    </cfRule>
  </conditionalFormatting>
  <conditionalFormatting sqref="G11:G13">
    <cfRule type="cellIs" dxfId="5" priority="6" operator="lessThan">
      <formula>50</formula>
    </cfRule>
  </conditionalFormatting>
  <conditionalFormatting sqref="N11:N13">
    <cfRule type="cellIs" dxfId="4" priority="5" operator="lessThan">
      <formula>50</formula>
    </cfRule>
  </conditionalFormatting>
  <conditionalFormatting sqref="E11:E13">
    <cfRule type="cellIs" dxfId="3" priority="3" operator="lessThan">
      <formula>180</formula>
    </cfRule>
    <cfRule type="cellIs" dxfId="2" priority="4" operator="greaterThan">
      <formula>1100</formula>
    </cfRule>
  </conditionalFormatting>
  <conditionalFormatting sqref="L11:L13">
    <cfRule type="cellIs" dxfId="1" priority="1" operator="lessThan">
      <formula>180</formula>
    </cfRule>
    <cfRule type="cellIs" dxfId="0" priority="2" operator="greaterThan">
      <formula>1100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workbookViewId="0">
      <selection activeCell="B2" sqref="B2"/>
    </sheetView>
  </sheetViews>
  <sheetFormatPr defaultRowHeight="15" x14ac:dyDescent="0.25"/>
  <cols>
    <col min="1" max="1" width="5.5703125" customWidth="1"/>
    <col min="2" max="2" width="38.85546875" bestFit="1" customWidth="1"/>
    <col min="3" max="3" width="9.42578125" customWidth="1"/>
    <col min="4" max="4" width="12.85546875" customWidth="1"/>
    <col min="5" max="5" width="9" bestFit="1" customWidth="1"/>
    <col min="6" max="6" width="13.140625" bestFit="1" customWidth="1"/>
    <col min="7" max="7" width="9" bestFit="1" customWidth="1"/>
    <col min="8" max="8" width="11.5703125" bestFit="1" customWidth="1"/>
    <col min="9" max="9" width="9" bestFit="1" customWidth="1"/>
    <col min="10" max="10" width="11.5703125" bestFit="1" customWidth="1"/>
    <col min="11" max="11" width="9" bestFit="1" customWidth="1"/>
    <col min="12" max="12" width="13.42578125" customWidth="1"/>
    <col min="13" max="13" width="14.7109375" bestFit="1" customWidth="1"/>
  </cols>
  <sheetData>
    <row r="1" spans="2:14" ht="21" x14ac:dyDescent="0.35">
      <c r="B1" s="154" t="s">
        <v>50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3" spans="2:14" s="2" customFormat="1" ht="24.95" customHeight="1" x14ac:dyDescent="0.25">
      <c r="B3" s="7" t="s">
        <v>6</v>
      </c>
      <c r="C3" s="122"/>
      <c r="D3" s="123"/>
      <c r="E3" s="123"/>
      <c r="F3" s="123"/>
      <c r="G3" s="123"/>
      <c r="H3" s="123"/>
      <c r="I3" s="123"/>
      <c r="J3" s="123"/>
      <c r="K3" s="124"/>
      <c r="L3" s="108"/>
      <c r="M3" s="108"/>
    </row>
    <row r="4" spans="2:14" x14ac:dyDescent="0.25">
      <c r="C4" s="32"/>
      <c r="D4" s="32"/>
      <c r="E4" s="32"/>
      <c r="F4" s="32"/>
      <c r="G4" s="32"/>
      <c r="H4" s="32"/>
      <c r="I4" s="32"/>
      <c r="J4" s="32"/>
      <c r="K4" s="32"/>
    </row>
    <row r="5" spans="2:14" s="7" customFormat="1" ht="24.95" customHeight="1" x14ac:dyDescent="0.25">
      <c r="B5" s="7" t="s">
        <v>7</v>
      </c>
      <c r="C5" s="122"/>
      <c r="D5" s="123"/>
      <c r="E5" s="123"/>
      <c r="F5" s="123"/>
      <c r="G5" s="123"/>
      <c r="H5" s="123"/>
      <c r="I5" s="123"/>
      <c r="J5" s="123"/>
      <c r="K5" s="124"/>
    </row>
    <row r="9" spans="2:14" ht="15.75" thickBot="1" x14ac:dyDescent="0.3"/>
    <row r="10" spans="2:14" s="3" customFormat="1" ht="34.5" customHeight="1" x14ac:dyDescent="0.25">
      <c r="B10" s="155" t="s">
        <v>8</v>
      </c>
      <c r="C10" s="157" t="s">
        <v>15</v>
      </c>
      <c r="D10" s="158"/>
      <c r="E10" s="159" t="s">
        <v>38</v>
      </c>
      <c r="F10" s="160"/>
      <c r="G10" s="157" t="s">
        <v>16</v>
      </c>
      <c r="H10" s="158"/>
      <c r="I10" s="159" t="s">
        <v>17</v>
      </c>
      <c r="J10" s="163"/>
      <c r="K10" s="159" t="s">
        <v>11</v>
      </c>
      <c r="L10" s="160"/>
      <c r="M10" s="161" t="s">
        <v>35</v>
      </c>
    </row>
    <row r="11" spans="2:14" s="4" customFormat="1" ht="45.75" thickBot="1" x14ac:dyDescent="0.3">
      <c r="B11" s="156"/>
      <c r="C11" s="8" t="s">
        <v>9</v>
      </c>
      <c r="D11" s="19" t="s">
        <v>14</v>
      </c>
      <c r="E11" s="9" t="s">
        <v>9</v>
      </c>
      <c r="F11" s="11" t="s">
        <v>14</v>
      </c>
      <c r="G11" s="8" t="s">
        <v>9</v>
      </c>
      <c r="H11" s="19" t="s">
        <v>14</v>
      </c>
      <c r="I11" s="9" t="s">
        <v>9</v>
      </c>
      <c r="J11" s="11" t="s">
        <v>14</v>
      </c>
      <c r="K11" s="10" t="s">
        <v>10</v>
      </c>
      <c r="L11" s="11" t="s">
        <v>14</v>
      </c>
      <c r="M11" s="162"/>
    </row>
    <row r="12" spans="2:14" s="2" customFormat="1" ht="35.1" customHeight="1" thickBot="1" x14ac:dyDescent="0.3">
      <c r="B12" s="78" t="s">
        <v>45</v>
      </c>
      <c r="C12" s="12">
        <f>'Student mobility'!C12</f>
        <v>0</v>
      </c>
      <c r="D12" s="20">
        <f>'Student mobility'!J12</f>
        <v>0</v>
      </c>
      <c r="E12" s="13">
        <f>'Student mobility'!K12</f>
        <v>0</v>
      </c>
      <c r="F12" s="22">
        <f>'Student mobility'!R12</f>
        <v>0</v>
      </c>
      <c r="G12" s="12">
        <f>'Staff mobility'!C11</f>
        <v>0</v>
      </c>
      <c r="H12" s="20">
        <f>'Staff mobility'!I11</f>
        <v>0</v>
      </c>
      <c r="I12" s="13">
        <f>'Staff mobility'!J11</f>
        <v>0</v>
      </c>
      <c r="J12" s="22">
        <f>'Staff mobility'!P11</f>
        <v>0</v>
      </c>
      <c r="K12" s="13">
        <f>C12+E12+G12+I12</f>
        <v>0</v>
      </c>
      <c r="L12" s="111"/>
      <c r="M12" s="99">
        <f>D12+F12+H12+J12+L12</f>
        <v>0</v>
      </c>
      <c r="N12" s="6"/>
    </row>
    <row r="13" spans="2:14" s="2" customFormat="1" ht="35.1" customHeight="1" thickBot="1" x14ac:dyDescent="0.3">
      <c r="B13" s="78" t="s">
        <v>49</v>
      </c>
      <c r="C13" s="12">
        <f>'Student mobility'!C13</f>
        <v>0</v>
      </c>
      <c r="D13" s="20">
        <f>'Student mobility'!J13</f>
        <v>0</v>
      </c>
      <c r="E13" s="13">
        <f>'Student mobility'!K13</f>
        <v>0</v>
      </c>
      <c r="F13" s="22">
        <f>'Student mobility'!R13</f>
        <v>0</v>
      </c>
      <c r="G13" s="12">
        <f>'Staff mobility'!C12</f>
        <v>0</v>
      </c>
      <c r="H13" s="20">
        <f>'Staff mobility'!I12</f>
        <v>0</v>
      </c>
      <c r="I13" s="13">
        <f>'Staff mobility'!J12</f>
        <v>0</v>
      </c>
      <c r="J13" s="22">
        <f>'Staff mobility'!P12</f>
        <v>0</v>
      </c>
      <c r="K13" s="13">
        <f>C13+E13+G13+I13</f>
        <v>0</v>
      </c>
      <c r="L13" s="24">
        <f>IF(MIN(100,K13)*350+(K13&gt;100)*(K13-100)*200&gt;L12,L12,MIN(100,K13)*350+(K13&gt;100)*(K13-100)*200)</f>
        <v>0</v>
      </c>
      <c r="M13" s="99">
        <f>D13+F13+H13+J13+L13</f>
        <v>0</v>
      </c>
    </row>
    <row r="14" spans="2:14" s="2" customFormat="1" ht="35.1" customHeight="1" thickBot="1" x14ac:dyDescent="0.3">
      <c r="B14" s="78" t="s">
        <v>47</v>
      </c>
      <c r="C14" s="12">
        <f>'Student mobility'!C14</f>
        <v>0</v>
      </c>
      <c r="D14" s="20">
        <f>'Student mobility'!J14</f>
        <v>0</v>
      </c>
      <c r="E14" s="13">
        <f>'Student mobility'!K14</f>
        <v>0</v>
      </c>
      <c r="F14" s="22">
        <f>'Student mobility'!R14</f>
        <v>0</v>
      </c>
      <c r="G14" s="12">
        <f>'Staff mobility'!C13</f>
        <v>0</v>
      </c>
      <c r="H14" s="20">
        <f>'Staff mobility'!I13</f>
        <v>0</v>
      </c>
      <c r="I14" s="13">
        <f>'Staff mobility'!J13</f>
        <v>0</v>
      </c>
      <c r="J14" s="22">
        <f>'Staff mobility'!P13</f>
        <v>0</v>
      </c>
      <c r="K14" s="13">
        <f>C14+E14+G14+I14</f>
        <v>0</v>
      </c>
      <c r="L14" s="24">
        <f>MIN(IF(K13+K14&gt;100,(K13+K14-100)*200+(100*350)-L13,K14*350),L12-L13)</f>
        <v>0</v>
      </c>
      <c r="M14" s="99">
        <f t="shared" ref="M14:M15" si="0">D14+F14+H14+J14+L14</f>
        <v>0</v>
      </c>
    </row>
    <row r="15" spans="2:14" s="3" customFormat="1" ht="35.1" customHeight="1" thickBot="1" x14ac:dyDescent="0.3">
      <c r="B15" s="14" t="s">
        <v>48</v>
      </c>
      <c r="C15" s="15">
        <f t="shared" ref="C15:K15" si="1">SUM(C13:C14)</f>
        <v>0</v>
      </c>
      <c r="D15" s="21">
        <f t="shared" si="1"/>
        <v>0</v>
      </c>
      <c r="E15" s="16">
        <f t="shared" si="1"/>
        <v>0</v>
      </c>
      <c r="F15" s="23">
        <f t="shared" si="1"/>
        <v>0</v>
      </c>
      <c r="G15" s="15">
        <f t="shared" si="1"/>
        <v>0</v>
      </c>
      <c r="H15" s="21">
        <f t="shared" si="1"/>
        <v>0</v>
      </c>
      <c r="I15" s="16">
        <f t="shared" si="1"/>
        <v>0</v>
      </c>
      <c r="J15" s="23">
        <f t="shared" si="1"/>
        <v>0</v>
      </c>
      <c r="K15" s="16">
        <f t="shared" si="1"/>
        <v>0</v>
      </c>
      <c r="L15" s="25">
        <f>IF(L12&gt;L13+L14,L13+L14,L12)</f>
        <v>0</v>
      </c>
      <c r="M15" s="99">
        <f t="shared" si="0"/>
        <v>0</v>
      </c>
    </row>
    <row r="16" spans="2:14" s="5" customFormat="1" ht="35.1" customHeight="1" thickBot="1" x14ac:dyDescent="0.3">
      <c r="B16" s="78" t="s">
        <v>44</v>
      </c>
      <c r="C16" s="17">
        <f t="shared" ref="C16:L16" si="2">C12-C15</f>
        <v>0</v>
      </c>
      <c r="D16" s="21">
        <f>D12-D15</f>
        <v>0</v>
      </c>
      <c r="E16" s="18">
        <f t="shared" si="2"/>
        <v>0</v>
      </c>
      <c r="F16" s="23">
        <f t="shared" si="2"/>
        <v>0</v>
      </c>
      <c r="G16" s="17">
        <f t="shared" si="2"/>
        <v>0</v>
      </c>
      <c r="H16" s="21">
        <f t="shared" si="2"/>
        <v>0</v>
      </c>
      <c r="I16" s="18">
        <f t="shared" si="2"/>
        <v>0</v>
      </c>
      <c r="J16" s="23">
        <f t="shared" si="2"/>
        <v>0</v>
      </c>
      <c r="K16" s="18">
        <f t="shared" si="2"/>
        <v>0</v>
      </c>
      <c r="L16" s="27">
        <f t="shared" si="2"/>
        <v>0</v>
      </c>
      <c r="M16" s="99">
        <f>D16+F16+H16+J16+L16</f>
        <v>0</v>
      </c>
    </row>
    <row r="17" spans="2:13" s="2" customFormat="1" ht="35.1" customHeight="1" thickBot="1" x14ac:dyDescent="0.3">
      <c r="B17" s="103"/>
      <c r="C17" s="104"/>
      <c r="D17" s="104"/>
      <c r="E17" s="104"/>
      <c r="F17" s="104"/>
      <c r="G17" s="104"/>
      <c r="H17" s="104"/>
      <c r="I17" s="104"/>
      <c r="J17" s="105"/>
      <c r="K17" s="104"/>
      <c r="L17" s="106" t="s">
        <v>12</v>
      </c>
      <c r="M17" s="28"/>
    </row>
    <row r="18" spans="2:13" s="2" customFormat="1" ht="35.1" customHeight="1" thickBot="1" x14ac:dyDescent="0.3">
      <c r="B18" s="107"/>
      <c r="C18" s="104"/>
      <c r="D18" s="104"/>
      <c r="E18" s="104"/>
      <c r="F18" s="104"/>
      <c r="G18" s="104"/>
      <c r="H18" s="104"/>
      <c r="I18" s="104"/>
      <c r="J18" s="104"/>
      <c r="K18" s="104"/>
      <c r="L18" s="106" t="s">
        <v>13</v>
      </c>
      <c r="M18" s="29" t="e">
        <f>M13/M17</f>
        <v>#DIV/0!</v>
      </c>
    </row>
    <row r="23" spans="2:13" ht="35.1" customHeight="1" x14ac:dyDescent="0.25">
      <c r="D23" s="85"/>
      <c r="E23" s="83"/>
      <c r="F23" s="83"/>
      <c r="G23" s="86"/>
      <c r="H23" s="86"/>
      <c r="I23" s="86"/>
      <c r="J23" s="86"/>
      <c r="K23" s="86"/>
      <c r="L23" s="86"/>
      <c r="M23" s="87"/>
    </row>
    <row r="24" spans="2:13" ht="35.1" customHeight="1" x14ac:dyDescent="0.25">
      <c r="D24" s="88"/>
      <c r="E24" s="89"/>
      <c r="F24" s="143"/>
      <c r="G24" s="143"/>
      <c r="H24" s="143"/>
      <c r="I24" s="143"/>
      <c r="J24" s="143"/>
      <c r="K24" s="143"/>
      <c r="L24" s="143"/>
      <c r="M24" s="144"/>
    </row>
    <row r="25" spans="2:13" ht="35.1" customHeight="1" x14ac:dyDescent="0.25">
      <c r="D25" s="141" t="s">
        <v>28</v>
      </c>
      <c r="E25" s="142"/>
      <c r="F25" s="143"/>
      <c r="G25" s="143"/>
      <c r="H25" s="143"/>
      <c r="I25" s="143"/>
      <c r="J25" s="143"/>
      <c r="K25" s="143"/>
      <c r="L25" s="143"/>
      <c r="M25" s="144"/>
    </row>
    <row r="26" spans="2:13" ht="35.1" customHeight="1" x14ac:dyDescent="0.25">
      <c r="D26" s="90" t="s">
        <v>29</v>
      </c>
      <c r="E26" s="89"/>
      <c r="F26" s="145"/>
      <c r="G26" s="145"/>
      <c r="H26" s="145"/>
      <c r="I26" s="145"/>
      <c r="J26" s="145"/>
      <c r="K26" s="145"/>
      <c r="L26" s="145"/>
      <c r="M26" s="146"/>
    </row>
    <row r="27" spans="2:13" ht="35.1" customHeight="1" x14ac:dyDescent="0.25">
      <c r="D27" s="91" t="s">
        <v>30</v>
      </c>
      <c r="E27" s="92"/>
      <c r="F27" s="147"/>
      <c r="G27" s="147"/>
      <c r="H27" s="147"/>
      <c r="I27" s="147"/>
      <c r="J27" s="147"/>
      <c r="K27" s="93"/>
      <c r="L27" s="93"/>
      <c r="M27" s="94"/>
    </row>
    <row r="28" spans="2:13" ht="35.1" customHeight="1" x14ac:dyDescent="0.25"/>
  </sheetData>
  <sheetProtection password="CE55" sheet="1" objects="1" scenarios="1"/>
  <protectedRanges>
    <protectedRange sqref="L12" name="Range5"/>
    <protectedRange sqref="C3" name="Range1"/>
    <protectedRange sqref="C5" name="Range2"/>
    <protectedRange sqref="M17" name="Range3"/>
    <protectedRange sqref="D23:M27" name="Range4"/>
  </protectedRanges>
  <mergeCells count="14">
    <mergeCell ref="F24:M25"/>
    <mergeCell ref="D25:E25"/>
    <mergeCell ref="F26:M26"/>
    <mergeCell ref="F27:J27"/>
    <mergeCell ref="C3:K3"/>
    <mergeCell ref="C5:K5"/>
    <mergeCell ref="B1:M1"/>
    <mergeCell ref="B10:B11"/>
    <mergeCell ref="C10:D10"/>
    <mergeCell ref="E10:F10"/>
    <mergeCell ref="G10:H10"/>
    <mergeCell ref="M10:M11"/>
    <mergeCell ref="K10:L10"/>
    <mergeCell ref="I10:J10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mobility</vt:lpstr>
      <vt:lpstr>Staff mobility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Kyproula Nicolaou</cp:lastModifiedBy>
  <cp:lastPrinted>2015-11-04T13:35:29Z</cp:lastPrinted>
  <dcterms:created xsi:type="dcterms:W3CDTF">2014-07-03T15:11:23Z</dcterms:created>
  <dcterms:modified xsi:type="dcterms:W3CDTF">2017-11-09T09:13:02Z</dcterms:modified>
</cp:coreProperties>
</file>