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toniou\Desktop\"/>
    </mc:Choice>
  </mc:AlternateContent>
  <workbookProtection workbookAlgorithmName="SHA-512" workbookHashValue="4FVm0f5wDat/jVViMlqku2WLydZqYZss1XHFbN5P9Ow3IRy4HgFSNfzXWccoztILo4EP2L44Au+1GgSVNFUQWg==" workbookSaltValue="qCE529KqoLvsqTVHiOb+wA==" workbookSpinCount="100000" lockStructure="1"/>
  <bookViews>
    <workbookView xWindow="0" yWindow="0" windowWidth="28800" windowHeight="11805" activeTab="3"/>
  </bookViews>
  <sheets>
    <sheet name="Student mobility" sheetId="1" r:id="rId1"/>
    <sheet name="Staff mobility" sheetId="3" r:id="rId2"/>
    <sheet name="BIP" sheetId="4" r:id="rId3"/>
    <sheet name="Summary" sheetId="2" r:id="rId4"/>
    <sheet name="Sheet1" sheetId="5" state="hidden" r:id="rId5"/>
  </sheets>
  <calcPr calcId="162913"/>
</workbook>
</file>

<file path=xl/calcChain.xml><?xml version="1.0" encoding="utf-8"?>
<calcChain xmlns="http://schemas.openxmlformats.org/spreadsheetml/2006/main">
  <c r="E12" i="2" l="1"/>
  <c r="E13" i="4" l="1"/>
  <c r="C13" i="4"/>
  <c r="G12" i="4" l="1"/>
  <c r="G11" i="4"/>
  <c r="G10" i="4"/>
  <c r="F13" i="4"/>
  <c r="M11" i="2" s="1"/>
  <c r="D13" i="4"/>
  <c r="M10" i="2" s="1"/>
  <c r="G9" i="4"/>
  <c r="G13" i="4" l="1"/>
  <c r="M14" i="2" s="1"/>
  <c r="D10" i="3"/>
  <c r="E10" i="1" l="1"/>
  <c r="D10" i="1" l="1"/>
  <c r="E10" i="3" l="1"/>
  <c r="C10" i="3"/>
  <c r="C10" i="1"/>
  <c r="C11" i="2"/>
  <c r="I11" i="2" l="1"/>
  <c r="I12" i="2"/>
  <c r="K12" i="2" s="1"/>
  <c r="I10" i="2"/>
  <c r="G11" i="2"/>
  <c r="G12" i="2"/>
  <c r="G10" i="2"/>
  <c r="J12" i="2"/>
  <c r="H12" i="2"/>
  <c r="J10" i="2"/>
  <c r="H10" i="2"/>
  <c r="H11" i="2" l="1"/>
  <c r="H13" i="2" s="1"/>
  <c r="H14" i="2" s="1"/>
  <c r="I13" i="2"/>
  <c r="I14" i="2" s="1"/>
  <c r="G13" i="2"/>
  <c r="G14" i="2" s="1"/>
  <c r="J11" i="2"/>
  <c r="J13" i="2" s="1"/>
  <c r="J14" i="2" s="1"/>
  <c r="F10" i="3"/>
  <c r="E11" i="2"/>
  <c r="E10" i="2"/>
  <c r="C12" i="2"/>
  <c r="C13" i="2" s="1"/>
  <c r="C10" i="2"/>
  <c r="K10" i="2" l="1"/>
  <c r="C14" i="2"/>
  <c r="E13" i="2"/>
  <c r="E14" i="2" s="1"/>
  <c r="K11" i="2"/>
  <c r="L11" i="2" l="1"/>
  <c r="L12" i="2" s="1"/>
  <c r="K13" i="2"/>
  <c r="L13" i="2" l="1"/>
  <c r="K14" i="2"/>
  <c r="F10" i="2"/>
  <c r="D12" i="2"/>
  <c r="F11" i="2" l="1"/>
  <c r="F10" i="1"/>
  <c r="D10" i="2"/>
  <c r="N10" i="2" s="1"/>
  <c r="F12" i="2"/>
  <c r="N12" i="2" s="1"/>
  <c r="D11" i="2"/>
  <c r="N11" i="2" l="1"/>
  <c r="N17" i="2" s="1"/>
  <c r="F13" i="2"/>
  <c r="F14" i="2" s="1"/>
  <c r="D13" i="2"/>
  <c r="D14" i="2" l="1"/>
  <c r="N13" i="2" l="1"/>
  <c r="L14" i="2"/>
  <c r="N14" i="2" s="1"/>
</calcChain>
</file>

<file path=xl/sharedStrings.xml><?xml version="1.0" encoding="utf-8"?>
<sst xmlns="http://schemas.openxmlformats.org/spreadsheetml/2006/main" count="72" uniqueCount="52">
  <si>
    <t>Number 
of students</t>
  </si>
  <si>
    <t>Number 
of 
students</t>
  </si>
  <si>
    <t>Number 
of staff</t>
  </si>
  <si>
    <t>NAME OF INSTITUTION:</t>
  </si>
  <si>
    <t>AGREEMENT NUMBER:</t>
  </si>
  <si>
    <t>FINANCIAL OVERVIEW</t>
  </si>
  <si>
    <t>Mobility
numbers</t>
  </si>
  <si>
    <t>Total
mobility
numbers</t>
  </si>
  <si>
    <t>ORGANISATIONAL
SUPPORT</t>
  </si>
  <si>
    <t>Prefinancing received from NA</t>
  </si>
  <si>
    <t>Percentage of prefinancing used</t>
  </si>
  <si>
    <r>
      <t>Amount
(</t>
    </r>
    <r>
      <rPr>
        <b/>
        <sz val="11"/>
        <rFont val="Calibri"/>
        <family val="2"/>
        <charset val="161"/>
      </rPr>
      <t>€)</t>
    </r>
  </si>
  <si>
    <t>STUDENT STUDIES 
(SMS)</t>
  </si>
  <si>
    <t>STAFF TEACHING
(STA)</t>
  </si>
  <si>
    <t>STAFF TRAINING
(STT)</t>
  </si>
  <si>
    <r>
      <t>Total grant
(</t>
    </r>
    <r>
      <rPr>
        <b/>
        <sz val="11"/>
        <color theme="1"/>
        <rFont val="Calibri"/>
        <family val="2"/>
        <charset val="161"/>
      </rPr>
      <t>€</t>
    </r>
    <r>
      <rPr>
        <b/>
        <sz val="11"/>
        <color theme="1"/>
        <rFont val="Calibri"/>
        <family val="2"/>
        <charset val="238"/>
      </rPr>
      <t>)</t>
    </r>
  </si>
  <si>
    <t>Teaching (STA)</t>
  </si>
  <si>
    <t>Student Studies (SMS)</t>
  </si>
  <si>
    <t>Training (STT)</t>
  </si>
  <si>
    <r>
      <t>Total grant
(</t>
    </r>
    <r>
      <rPr>
        <b/>
        <sz val="11"/>
        <color theme="1"/>
        <rFont val="Calibri"/>
        <family val="2"/>
        <charset val="161"/>
      </rPr>
      <t>€)</t>
    </r>
  </si>
  <si>
    <t>Signature:</t>
  </si>
  <si>
    <t>Place and Date:</t>
  </si>
  <si>
    <r>
      <t>TOTAL
GRANT
(</t>
    </r>
    <r>
      <rPr>
        <b/>
        <sz val="11"/>
        <rFont val="Calibri"/>
        <family val="2"/>
        <charset val="161"/>
      </rPr>
      <t>€)</t>
    </r>
  </si>
  <si>
    <t>Additional Comments:</t>
  </si>
  <si>
    <t>Additional Comments</t>
  </si>
  <si>
    <t>STUDENT TRAINEESHIPS
(SMP)</t>
  </si>
  <si>
    <t>Student Traineeships (SMP)</t>
  </si>
  <si>
    <t>Balance estimation</t>
  </si>
  <si>
    <t>Awarded mobility numbers and grant by NA</t>
  </si>
  <si>
    <t>Mobility numbers to be realised and grant to be spent</t>
  </si>
  <si>
    <t>Totals</t>
  </si>
  <si>
    <t xml:space="preserve">Realised mobility numbers and spent grant </t>
  </si>
  <si>
    <t>BIP</t>
  </si>
  <si>
    <t>FIRST INTERIM REPORT - KA131 - HIGHER EDUCATION (CALL 2021)</t>
  </si>
  <si>
    <t>KA131 HE 
Interim Report
for Student mobility</t>
  </si>
  <si>
    <t>KA131 HE 
Interim Report
for Staff mobility</t>
  </si>
  <si>
    <t xml:space="preserve">Awarded mobility numbers </t>
  </si>
  <si>
    <t xml:space="preserve">Realised mobility numbers </t>
  </si>
  <si>
    <t xml:space="preserve">Mobility numbers to be realised </t>
  </si>
  <si>
    <t>KA131 HE 
Interim Report
for Awarded BIP</t>
  </si>
  <si>
    <t>Grant 
Awarded</t>
  </si>
  <si>
    <t>Number of 
participants
Realised</t>
  </si>
  <si>
    <t>Number of participants
Awarded</t>
  </si>
  <si>
    <t>Grant
Realised</t>
  </si>
  <si>
    <t>Balance</t>
  </si>
  <si>
    <t xml:space="preserve"> Awarded BIP 1</t>
  </si>
  <si>
    <t xml:space="preserve"> Awarded BIP 2</t>
  </si>
  <si>
    <t xml:space="preserve"> Awarded BIP 3 </t>
  </si>
  <si>
    <t xml:space="preserve"> Awarded BIP 4</t>
  </si>
  <si>
    <t xml:space="preserve">              Amount spent for international mobility activity ( Outgoing to Regions 1-14 &amp; Incoming Ukrainians)</t>
  </si>
  <si>
    <t>Name of Legal Representative :</t>
  </si>
  <si>
    <t>We intent to transfer and utilise the underspend of 195euros (under student mobility) for staff mobility (within the 10% allowed from contract agreement)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</si>
</sst>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1]_-;\-* #,##0.00\ [$€-1]_-;_-* &quot;-&quot;??\ [$€-1]_-;_-@_-"/>
    <numFmt numFmtId="165" formatCode="#,##0.00\ _€"/>
    <numFmt numFmtId="166" formatCode="#,##0.00_ ;\-#,##0.0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161"/>
      <scheme val="minor"/>
    </font>
    <font>
      <b/>
      <sz val="11"/>
      <color theme="8" tint="-0.249977111117893"/>
      <name val="Calibri"/>
      <family val="2"/>
      <scheme val="minor"/>
    </font>
    <font>
      <b/>
      <sz val="18"/>
      <color rgb="FF00B050"/>
      <name val="Calibri"/>
      <family val="2"/>
      <charset val="161"/>
      <scheme val="minor"/>
    </font>
    <font>
      <b/>
      <sz val="16"/>
      <color rgb="FF0070C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2" fillId="2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5" borderId="26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1" fontId="4" fillId="6" borderId="11" xfId="0" applyNumberFormat="1" applyFont="1" applyFill="1" applyBorder="1" applyAlignment="1">
      <alignment horizontal="center" vertical="center"/>
    </xf>
    <xf numFmtId="1" fontId="4" fillId="6" borderId="20" xfId="0" applyNumberFormat="1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 wrapText="1"/>
    </xf>
    <xf numFmtId="165" fontId="1" fillId="6" borderId="10" xfId="0" applyNumberFormat="1" applyFont="1" applyFill="1" applyBorder="1" applyAlignment="1">
      <alignment horizontal="center" vertical="center"/>
    </xf>
    <xf numFmtId="165" fontId="4" fillId="6" borderId="10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39" fontId="4" fillId="6" borderId="7" xfId="0" quotePrefix="1" applyNumberFormat="1" applyFont="1" applyFill="1" applyBorder="1" applyAlignment="1">
      <alignment vertical="center"/>
    </xf>
    <xf numFmtId="39" fontId="4" fillId="6" borderId="7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vertical="center"/>
    </xf>
    <xf numFmtId="9" fontId="4" fillId="3" borderId="1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4" borderId="23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" fontId="10" fillId="6" borderId="20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 wrapText="1"/>
    </xf>
    <xf numFmtId="165" fontId="4" fillId="6" borderId="25" xfId="0" applyNumberFormat="1" applyFont="1" applyFill="1" applyBorder="1" applyAlignment="1">
      <alignment vertical="center"/>
    </xf>
    <xf numFmtId="165" fontId="4" fillId="6" borderId="7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4" fillId="6" borderId="2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16" fillId="0" borderId="0" xfId="0" applyFont="1" applyAlignment="1"/>
    <xf numFmtId="0" fontId="4" fillId="4" borderId="30" xfId="0" applyFont="1" applyFill="1" applyBorder="1" applyAlignment="1">
      <alignment horizontal="left" vertical="center" wrapText="1"/>
    </xf>
    <xf numFmtId="0" fontId="0" fillId="4" borderId="31" xfId="0" applyFill="1" applyBorder="1"/>
    <xf numFmtId="0" fontId="0" fillId="4" borderId="32" xfId="0" applyFill="1" applyBorder="1"/>
    <xf numFmtId="0" fontId="0" fillId="4" borderId="36" xfId="0" applyFill="1" applyBorder="1" applyAlignment="1" applyProtection="1">
      <alignment vertical="center"/>
      <protection locked="0"/>
    </xf>
    <xf numFmtId="0" fontId="0" fillId="4" borderId="37" xfId="0" applyFill="1" applyBorder="1" applyAlignment="1" applyProtection="1">
      <alignment vertical="center"/>
      <protection locked="0"/>
    </xf>
    <xf numFmtId="0" fontId="0" fillId="4" borderId="31" xfId="0" applyFont="1" applyFill="1" applyBorder="1"/>
    <xf numFmtId="0" fontId="0" fillId="4" borderId="32" xfId="0" applyFont="1" applyFill="1" applyBorder="1"/>
    <xf numFmtId="0" fontId="0" fillId="2" borderId="0" xfId="0" applyFont="1" applyFill="1" applyBorder="1" applyAlignment="1">
      <alignment horizontal="left" vertical="top"/>
    </xf>
    <xf numFmtId="1" fontId="10" fillId="6" borderId="1" xfId="0" applyNumberFormat="1" applyFont="1" applyFill="1" applyBorder="1" applyAlignment="1">
      <alignment horizontal="center" vertical="center"/>
    </xf>
    <xf numFmtId="165" fontId="4" fillId="6" borderId="5" xfId="0" quotePrefix="1" applyNumberFormat="1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right" vertical="center"/>
    </xf>
    <xf numFmtId="0" fontId="1" fillId="6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5" borderId="29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" fontId="10" fillId="6" borderId="8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165" fontId="4" fillId="4" borderId="25" xfId="0" applyNumberFormat="1" applyFont="1" applyFill="1" applyBorder="1" applyAlignment="1" applyProtection="1">
      <alignment vertical="center"/>
      <protection locked="0"/>
    </xf>
    <xf numFmtId="165" fontId="14" fillId="4" borderId="25" xfId="0" applyNumberFormat="1" applyFont="1" applyFill="1" applyBorder="1" applyAlignment="1" applyProtection="1">
      <alignment vertical="center"/>
      <protection locked="0"/>
    </xf>
    <xf numFmtId="165" fontId="7" fillId="4" borderId="7" xfId="0" applyNumberFormat="1" applyFont="1" applyFill="1" applyBorder="1" applyAlignment="1" applyProtection="1">
      <alignment vertical="center"/>
      <protection locked="0"/>
    </xf>
    <xf numFmtId="1" fontId="10" fillId="6" borderId="6" xfId="0" applyNumberFormat="1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0" fontId="0" fillId="4" borderId="20" xfId="0" applyFont="1" applyFill="1" applyBorder="1" applyAlignment="1" applyProtection="1">
      <alignment horizontal="center" vertical="center"/>
      <protection locked="0"/>
    </xf>
    <xf numFmtId="0" fontId="0" fillId="4" borderId="24" xfId="0" applyFont="1" applyFill="1" applyBorder="1" applyAlignment="1" applyProtection="1">
      <alignment horizontal="center" vertical="center"/>
      <protection locked="0"/>
    </xf>
    <xf numFmtId="39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165" fontId="4" fillId="6" borderId="8" xfId="0" applyNumberFormat="1" applyFont="1" applyFill="1" applyBorder="1" applyAlignment="1">
      <alignment horizontal="center" vertical="center"/>
    </xf>
    <xf numFmtId="165" fontId="4" fillId="7" borderId="5" xfId="0" quotePrefix="1" applyNumberFormat="1" applyFont="1" applyFill="1" applyBorder="1" applyAlignment="1" applyProtection="1">
      <alignment vertical="center"/>
      <protection locked="0"/>
    </xf>
    <xf numFmtId="0" fontId="4" fillId="8" borderId="19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20" fillId="8" borderId="19" xfId="0" applyFont="1" applyFill="1" applyBorder="1" applyAlignment="1">
      <alignment horizontal="left" vertical="center" wrapText="1"/>
    </xf>
    <xf numFmtId="0" fontId="20" fillId="8" borderId="6" xfId="0" applyFont="1" applyFill="1" applyBorder="1" applyAlignment="1">
      <alignment horizontal="left" vertical="center" wrapText="1"/>
    </xf>
    <xf numFmtId="39" fontId="1" fillId="8" borderId="7" xfId="0" quotePrefix="1" applyNumberFormat="1" applyFont="1" applyFill="1" applyBorder="1" applyAlignment="1">
      <alignment vertical="center"/>
    </xf>
    <xf numFmtId="0" fontId="21" fillId="9" borderId="6" xfId="0" applyFont="1" applyFill="1" applyBorder="1" applyAlignment="1">
      <alignment horizontal="left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 applyProtection="1">
      <alignment vertical="center"/>
      <protection locked="0"/>
    </xf>
    <xf numFmtId="0" fontId="24" fillId="4" borderId="0" xfId="0" applyFont="1" applyFill="1" applyBorder="1"/>
    <xf numFmtId="0" fontId="23" fillId="4" borderId="35" xfId="0" applyFont="1" applyFill="1" applyBorder="1" applyAlignment="1" applyProtection="1">
      <alignment vertical="center"/>
      <protection locked="0"/>
    </xf>
    <xf numFmtId="0" fontId="24" fillId="4" borderId="36" xfId="0" applyFont="1" applyFill="1" applyBorder="1"/>
    <xf numFmtId="2" fontId="21" fillId="5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4" borderId="33" xfId="0" applyFont="1" applyFill="1" applyBorder="1" applyAlignment="1">
      <alignment horizontal="left" vertical="top"/>
    </xf>
    <xf numFmtId="0" fontId="0" fillId="4" borderId="0" xfId="0" applyFont="1" applyFill="1" applyBorder="1" applyAlignment="1">
      <alignment horizontal="left" vertical="top"/>
    </xf>
    <xf numFmtId="0" fontId="0" fillId="4" borderId="34" xfId="0" applyFont="1" applyFill="1" applyBorder="1" applyAlignment="1">
      <alignment horizontal="left" vertical="top"/>
    </xf>
    <xf numFmtId="0" fontId="0" fillId="4" borderId="35" xfId="0" applyFont="1" applyFill="1" applyBorder="1" applyAlignment="1">
      <alignment horizontal="left" vertical="top"/>
    </xf>
    <xf numFmtId="0" fontId="0" fillId="4" borderId="36" xfId="0" applyFont="1" applyFill="1" applyBorder="1" applyAlignment="1">
      <alignment horizontal="left" vertical="top"/>
    </xf>
    <xf numFmtId="0" fontId="0" fillId="4" borderId="37" xfId="0" applyFont="1" applyFill="1" applyBorder="1" applyAlignment="1">
      <alignment horizontal="left" vertical="top"/>
    </xf>
    <xf numFmtId="0" fontId="10" fillId="6" borderId="20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34" xfId="0" applyFont="1" applyFill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22" fillId="6" borderId="6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23" fillId="4" borderId="33" xfId="0" applyFont="1" applyFill="1" applyBorder="1" applyAlignment="1" applyProtection="1">
      <alignment horizontal="left" vertical="center" wrapText="1"/>
      <protection locked="0"/>
    </xf>
    <xf numFmtId="0" fontId="23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0" fillId="4" borderId="36" xfId="0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165" fontId="23" fillId="9" borderId="8" xfId="0" applyNumberFormat="1" applyFont="1" applyFill="1" applyBorder="1" applyAlignment="1">
      <alignment horizontal="center" vertical="center"/>
    </xf>
    <xf numFmtId="165" fontId="23" fillId="9" borderId="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5" borderId="2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6"/>
  <sheetViews>
    <sheetView workbookViewId="0">
      <selection activeCell="D8" sqref="D8"/>
    </sheetView>
  </sheetViews>
  <sheetFormatPr defaultColWidth="9.140625" defaultRowHeight="15" x14ac:dyDescent="0.25"/>
  <cols>
    <col min="1" max="1" width="5" style="30" customWidth="1"/>
    <col min="2" max="2" width="38.85546875" style="30" bestFit="1" customWidth="1"/>
    <col min="3" max="3" width="18.140625" style="30" customWidth="1"/>
    <col min="4" max="4" width="16.85546875" style="30" customWidth="1"/>
    <col min="5" max="5" width="18.5703125" style="30" customWidth="1"/>
    <col min="6" max="6" width="25.28515625" style="30" customWidth="1"/>
    <col min="7" max="7" width="15.5703125" style="30" customWidth="1"/>
    <col min="8" max="16384" width="9.140625" style="30"/>
  </cols>
  <sheetData>
    <row r="1" spans="1:7" ht="23.25" x14ac:dyDescent="0.35">
      <c r="A1" s="101" t="s">
        <v>33</v>
      </c>
      <c r="B1" s="101"/>
      <c r="C1" s="101"/>
      <c r="D1" s="101"/>
      <c r="E1" s="101"/>
      <c r="F1" s="101"/>
    </row>
    <row r="3" spans="1:7" s="29" customFormat="1" ht="24.95" customHeight="1" x14ac:dyDescent="0.25">
      <c r="C3" s="28"/>
    </row>
    <row r="4" spans="1:7" ht="15.75" thickBot="1" x14ac:dyDescent="0.3"/>
    <row r="5" spans="1:7" ht="18.75" customHeight="1" thickBot="1" x14ac:dyDescent="0.3">
      <c r="B5" s="110" t="s">
        <v>34</v>
      </c>
      <c r="C5" s="108" t="s">
        <v>17</v>
      </c>
      <c r="D5" s="109"/>
      <c r="E5" s="108" t="s">
        <v>26</v>
      </c>
      <c r="F5" s="109"/>
    </row>
    <row r="6" spans="1:7" ht="79.5" customHeight="1" thickBot="1" x14ac:dyDescent="0.3">
      <c r="B6" s="111"/>
      <c r="C6" s="39" t="s">
        <v>1</v>
      </c>
      <c r="D6" s="36" t="s">
        <v>15</v>
      </c>
      <c r="E6" s="39" t="s">
        <v>0</v>
      </c>
      <c r="F6" s="36" t="s">
        <v>15</v>
      </c>
      <c r="G6" s="1"/>
    </row>
    <row r="7" spans="1:7" ht="37.5" customHeight="1" thickBot="1" x14ac:dyDescent="0.3">
      <c r="B7" s="87" t="s">
        <v>36</v>
      </c>
      <c r="C7" s="31">
        <v>0</v>
      </c>
      <c r="D7" s="72">
        <v>0</v>
      </c>
      <c r="E7" s="31">
        <v>0</v>
      </c>
      <c r="F7" s="72">
        <v>0</v>
      </c>
    </row>
    <row r="8" spans="1:7" ht="37.5" customHeight="1" thickBot="1" x14ac:dyDescent="0.3">
      <c r="B8" s="92" t="s">
        <v>37</v>
      </c>
      <c r="C8" s="32"/>
      <c r="D8" s="72"/>
      <c r="E8" s="32"/>
      <c r="F8" s="72">
        <v>0</v>
      </c>
    </row>
    <row r="9" spans="1:7" ht="37.5" customHeight="1" thickBot="1" x14ac:dyDescent="0.3">
      <c r="B9" s="71" t="s">
        <v>38</v>
      </c>
      <c r="C9" s="33"/>
      <c r="D9" s="73"/>
      <c r="E9" s="33"/>
      <c r="F9" s="72">
        <v>0</v>
      </c>
    </row>
    <row r="10" spans="1:7" s="4" customFormat="1" ht="37.5" customHeight="1" thickBot="1" x14ac:dyDescent="0.3">
      <c r="B10" s="35" t="s">
        <v>27</v>
      </c>
      <c r="C10" s="34">
        <f>C7-(C8+C9)</f>
        <v>0</v>
      </c>
      <c r="D10" s="25">
        <f>D7-(D8+D9)</f>
        <v>0</v>
      </c>
      <c r="E10" s="34">
        <f>E7-(E8+E9)</f>
        <v>0</v>
      </c>
      <c r="F10" s="25">
        <f>F7-(F8+F9)</f>
        <v>0</v>
      </c>
    </row>
    <row r="12" spans="1:7" x14ac:dyDescent="0.25">
      <c r="B12" s="51" t="s">
        <v>24</v>
      </c>
      <c r="C12" s="56"/>
      <c r="D12" s="56"/>
      <c r="E12" s="56"/>
      <c r="F12" s="57"/>
    </row>
    <row r="13" spans="1:7" x14ac:dyDescent="0.25">
      <c r="B13" s="102" t="s">
        <v>51</v>
      </c>
      <c r="C13" s="103"/>
      <c r="D13" s="103"/>
      <c r="E13" s="103"/>
      <c r="F13" s="104"/>
    </row>
    <row r="14" spans="1:7" x14ac:dyDescent="0.25">
      <c r="B14" s="102"/>
      <c r="C14" s="103"/>
      <c r="D14" s="103"/>
      <c r="E14" s="103"/>
      <c r="F14" s="104"/>
    </row>
    <row r="15" spans="1:7" x14ac:dyDescent="0.25">
      <c r="B15" s="102"/>
      <c r="C15" s="103"/>
      <c r="D15" s="103"/>
      <c r="E15" s="103"/>
      <c r="F15" s="104"/>
    </row>
    <row r="16" spans="1:7" x14ac:dyDescent="0.25">
      <c r="B16" s="105"/>
      <c r="C16" s="106"/>
      <c r="D16" s="106"/>
      <c r="E16" s="106"/>
      <c r="F16" s="107"/>
    </row>
  </sheetData>
  <sheetProtection algorithmName="SHA-512" hashValue="M5nvMLBIkJznYqJkkzz0PF2d4RoBD0nLFOgMKDY5YoYQ5YNYiXxWa3YCIch6jWLHvtrSPYGXfharOF5oVaLnnQ==" saltValue="iH2dDctZ3wt7P+tjhzbvPw==" spinCount="100000" sheet="1" objects="1" scenarios="1"/>
  <protectedRanges>
    <protectedRange sqref="C7:C9" name="Range3"/>
    <protectedRange sqref="E7:E9" name="Range6"/>
    <protectedRange sqref="B13" name="Range9"/>
  </protectedRanges>
  <mergeCells count="5">
    <mergeCell ref="A1:F1"/>
    <mergeCell ref="B13:F16"/>
    <mergeCell ref="E5:F5"/>
    <mergeCell ref="B5:B6"/>
    <mergeCell ref="C5:D5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0"/>
  <sheetViews>
    <sheetView workbookViewId="0">
      <selection activeCell="I15" sqref="I15"/>
    </sheetView>
  </sheetViews>
  <sheetFormatPr defaultRowHeight="15" x14ac:dyDescent="0.25"/>
  <cols>
    <col min="1" max="1" width="4.85546875" customWidth="1"/>
    <col min="2" max="2" width="38.85546875" bestFit="1" customWidth="1"/>
    <col min="3" max="3" width="13.7109375" customWidth="1"/>
    <col min="4" max="4" width="17.28515625" customWidth="1"/>
    <col min="5" max="5" width="13.42578125" customWidth="1"/>
    <col min="6" max="6" width="15.140625" customWidth="1"/>
    <col min="7" max="7" width="9.28515625" customWidth="1"/>
    <col min="8" max="8" width="10.42578125" bestFit="1" customWidth="1"/>
    <col min="9" max="9" width="15.5703125" customWidth="1"/>
  </cols>
  <sheetData>
    <row r="1" spans="1:8" s="30" customFormat="1" ht="23.25" x14ac:dyDescent="0.35">
      <c r="A1" s="101" t="s">
        <v>33</v>
      </c>
      <c r="B1" s="101"/>
      <c r="C1" s="101"/>
      <c r="D1" s="101"/>
      <c r="E1" s="101"/>
      <c r="F1" s="101"/>
      <c r="G1" s="50"/>
      <c r="H1" s="50"/>
    </row>
    <row r="2" spans="1:8" s="30" customFormat="1" ht="23.25" x14ac:dyDescent="0.35">
      <c r="A2" s="41"/>
      <c r="B2" s="41"/>
      <c r="C2" s="41"/>
      <c r="D2" s="41"/>
      <c r="E2" s="41"/>
      <c r="F2" s="41"/>
      <c r="G2" s="41"/>
      <c r="H2" s="41"/>
    </row>
    <row r="3" spans="1:8" s="3" customFormat="1" ht="24.95" customHeight="1" x14ac:dyDescent="0.25">
      <c r="B3" s="7"/>
    </row>
    <row r="4" spans="1:8" ht="15.75" thickBot="1" x14ac:dyDescent="0.3"/>
    <row r="5" spans="1:8" ht="18.75" customHeight="1" thickBot="1" x14ac:dyDescent="0.3">
      <c r="B5" s="118" t="s">
        <v>35</v>
      </c>
      <c r="C5" s="120" t="s">
        <v>16</v>
      </c>
      <c r="D5" s="121"/>
      <c r="E5" s="122" t="s">
        <v>18</v>
      </c>
      <c r="F5" s="123"/>
    </row>
    <row r="6" spans="1:8" ht="42.75" customHeight="1" thickBot="1" x14ac:dyDescent="0.3">
      <c r="B6" s="119"/>
      <c r="C6" s="42" t="s">
        <v>2</v>
      </c>
      <c r="D6" s="43" t="s">
        <v>19</v>
      </c>
      <c r="E6" s="44" t="s">
        <v>2</v>
      </c>
      <c r="F6" s="43" t="s">
        <v>19</v>
      </c>
      <c r="G6" s="1"/>
    </row>
    <row r="7" spans="1:8" ht="37.5" customHeight="1" thickBot="1" x14ac:dyDescent="0.3">
      <c r="B7" s="88" t="s">
        <v>36</v>
      </c>
      <c r="C7" s="45">
        <v>0</v>
      </c>
      <c r="D7" s="74">
        <v>0</v>
      </c>
      <c r="E7" s="46">
        <v>0</v>
      </c>
      <c r="F7" s="74">
        <v>0</v>
      </c>
    </row>
    <row r="8" spans="1:8" ht="37.5" customHeight="1" thickBot="1" x14ac:dyDescent="0.3">
      <c r="B8" s="92" t="s">
        <v>37</v>
      </c>
      <c r="C8" s="32"/>
      <c r="D8" s="74"/>
      <c r="E8" s="47"/>
      <c r="F8" s="74">
        <v>0</v>
      </c>
    </row>
    <row r="9" spans="1:8" ht="37.5" customHeight="1" thickBot="1" x14ac:dyDescent="0.3">
      <c r="B9" s="71" t="s">
        <v>38</v>
      </c>
      <c r="C9" s="33"/>
      <c r="D9" s="74"/>
      <c r="E9" s="48"/>
      <c r="F9" s="74">
        <v>0</v>
      </c>
    </row>
    <row r="10" spans="1:8" ht="37.5" customHeight="1" thickBot="1" x14ac:dyDescent="0.3">
      <c r="B10" s="35" t="s">
        <v>27</v>
      </c>
      <c r="C10" s="18">
        <f>C7-(C8+C9)</f>
        <v>0</v>
      </c>
      <c r="D10" s="38">
        <f>D7-(D8+D9)</f>
        <v>0</v>
      </c>
      <c r="E10" s="18">
        <f>E7-(E8+E9)</f>
        <v>0</v>
      </c>
      <c r="F10" s="38">
        <f>F7-(F8+F9)</f>
        <v>0</v>
      </c>
    </row>
    <row r="12" spans="1:8" x14ac:dyDescent="0.25">
      <c r="B12" s="51" t="s">
        <v>23</v>
      </c>
      <c r="C12" s="52"/>
      <c r="D12" s="52"/>
      <c r="E12" s="52"/>
      <c r="F12" s="53"/>
    </row>
    <row r="13" spans="1:8" x14ac:dyDescent="0.25">
      <c r="B13" s="112"/>
      <c r="C13" s="113"/>
      <c r="D13" s="113"/>
      <c r="E13" s="113"/>
      <c r="F13" s="114"/>
    </row>
    <row r="14" spans="1:8" x14ac:dyDescent="0.25">
      <c r="B14" s="112"/>
      <c r="C14" s="113"/>
      <c r="D14" s="113"/>
      <c r="E14" s="113"/>
      <c r="F14" s="114"/>
    </row>
    <row r="15" spans="1:8" x14ac:dyDescent="0.25">
      <c r="B15" s="112"/>
      <c r="C15" s="113"/>
      <c r="D15" s="113"/>
      <c r="E15" s="113"/>
      <c r="F15" s="114"/>
    </row>
    <row r="16" spans="1:8" x14ac:dyDescent="0.25">
      <c r="B16" s="112"/>
      <c r="C16" s="113"/>
      <c r="D16" s="113"/>
      <c r="E16" s="113"/>
      <c r="F16" s="114"/>
    </row>
    <row r="17" spans="2:6" x14ac:dyDescent="0.25">
      <c r="B17" s="115"/>
      <c r="C17" s="116"/>
      <c r="D17" s="116"/>
      <c r="E17" s="116"/>
      <c r="F17" s="117"/>
    </row>
    <row r="18" spans="2:6" ht="35.1" customHeight="1" x14ac:dyDescent="0.25"/>
    <row r="19" spans="2:6" ht="35.1" customHeight="1" x14ac:dyDescent="0.25"/>
    <row r="20" spans="2:6" ht="35.1" customHeight="1" x14ac:dyDescent="0.25"/>
  </sheetData>
  <sheetProtection algorithmName="SHA-512" hashValue="HGMrvUVLvxCrgUwCPE8Q5pnhzlbwpirCE/sIskl6RXYM9CGg7K/4H6jiShLpSdBWkLItsb7qmHpTqlO8lWyoYQ==" saltValue="zg+1WjFMY/sbRKoxtxzY/A==" spinCount="100000" sheet="1" objects="1" scenarios="1"/>
  <protectedRanges>
    <protectedRange sqref="B13" name="Range9"/>
    <protectedRange sqref="E7:E9" name="Range6"/>
    <protectedRange sqref="C7:C9" name="Range3"/>
  </protectedRanges>
  <mergeCells count="5">
    <mergeCell ref="B13:F17"/>
    <mergeCell ref="B5:B6"/>
    <mergeCell ref="C5:D5"/>
    <mergeCell ref="E5:F5"/>
    <mergeCell ref="A1:F1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R10" sqref="R10"/>
    </sheetView>
  </sheetViews>
  <sheetFormatPr defaultColWidth="9.140625" defaultRowHeight="15" x14ac:dyDescent="0.25"/>
  <cols>
    <col min="1" max="1" width="5" style="30" customWidth="1"/>
    <col min="2" max="2" width="38.85546875" style="30" bestFit="1" customWidth="1"/>
    <col min="3" max="3" width="12.5703125" style="30" customWidth="1"/>
    <col min="4" max="4" width="9.7109375" style="30" bestFit="1" customWidth="1"/>
    <col min="5" max="5" width="11.42578125" style="30" bestFit="1" customWidth="1"/>
    <col min="6" max="6" width="10.7109375" style="30" bestFit="1" customWidth="1"/>
    <col min="7" max="7" width="11.5703125" style="30" bestFit="1" customWidth="1"/>
    <col min="8" max="8" width="15.5703125" style="30" customWidth="1"/>
    <col min="9" max="16384" width="9.140625" style="30"/>
  </cols>
  <sheetData>
    <row r="1" spans="1:8" ht="23.25" x14ac:dyDescent="0.35">
      <c r="A1" s="101" t="s">
        <v>33</v>
      </c>
      <c r="B1" s="101"/>
      <c r="C1" s="101"/>
      <c r="D1" s="101"/>
      <c r="E1" s="101"/>
      <c r="F1" s="101"/>
      <c r="G1" s="101"/>
    </row>
    <row r="4" spans="1:8" s="29" customFormat="1" ht="24.95" customHeight="1" x14ac:dyDescent="0.25">
      <c r="C4" s="40"/>
      <c r="D4" s="40"/>
      <c r="E4" s="40"/>
      <c r="F4" s="40"/>
    </row>
    <row r="5" spans="1:8" s="29" customFormat="1" ht="24.95" customHeight="1" x14ac:dyDescent="0.25">
      <c r="C5" s="28"/>
      <c r="D5" s="28"/>
      <c r="E5" s="28"/>
      <c r="F5" s="28"/>
    </row>
    <row r="6" spans="1:8" ht="15.75" thickBot="1" x14ac:dyDescent="0.3"/>
    <row r="7" spans="1:8" ht="18.75" customHeight="1" thickBot="1" x14ac:dyDescent="0.3">
      <c r="B7" s="110" t="s">
        <v>39</v>
      </c>
      <c r="C7" s="108"/>
      <c r="D7" s="124"/>
      <c r="E7" s="124"/>
      <c r="F7" s="124"/>
      <c r="G7" s="70"/>
    </row>
    <row r="8" spans="1:8" ht="79.5" customHeight="1" thickBot="1" x14ac:dyDescent="0.3">
      <c r="B8" s="111"/>
      <c r="C8" s="94" t="s">
        <v>42</v>
      </c>
      <c r="D8" s="95" t="s">
        <v>40</v>
      </c>
      <c r="E8" s="93" t="s">
        <v>41</v>
      </c>
      <c r="F8" s="93" t="s">
        <v>43</v>
      </c>
      <c r="G8" s="36" t="s">
        <v>44</v>
      </c>
      <c r="H8" s="1"/>
    </row>
    <row r="9" spans="1:8" ht="37.5" customHeight="1" thickBot="1" x14ac:dyDescent="0.3">
      <c r="B9" s="89" t="s">
        <v>45</v>
      </c>
      <c r="C9" s="77"/>
      <c r="D9" s="76"/>
      <c r="E9" s="79"/>
      <c r="F9" s="76"/>
      <c r="G9" s="37">
        <f>D9-F9</f>
        <v>0</v>
      </c>
    </row>
    <row r="10" spans="1:8" ht="37.5" customHeight="1" thickBot="1" x14ac:dyDescent="0.3">
      <c r="B10" s="90" t="s">
        <v>46</v>
      </c>
      <c r="C10" s="78"/>
      <c r="D10" s="76"/>
      <c r="E10" s="79"/>
      <c r="F10" s="76"/>
      <c r="G10" s="37">
        <f t="shared" ref="G10:G12" si="0">D10+F10</f>
        <v>0</v>
      </c>
    </row>
    <row r="11" spans="1:8" ht="37.5" customHeight="1" thickBot="1" x14ac:dyDescent="0.3">
      <c r="B11" s="90" t="s">
        <v>47</v>
      </c>
      <c r="C11" s="78"/>
      <c r="D11" s="76"/>
      <c r="E11" s="79"/>
      <c r="F11" s="76"/>
      <c r="G11" s="37">
        <f t="shared" si="0"/>
        <v>0</v>
      </c>
    </row>
    <row r="12" spans="1:8" ht="37.5" customHeight="1" thickBot="1" x14ac:dyDescent="0.3">
      <c r="B12" s="90" t="s">
        <v>48</v>
      </c>
      <c r="C12" s="78"/>
      <c r="D12" s="76"/>
      <c r="E12" s="79"/>
      <c r="F12" s="76"/>
      <c r="G12" s="37">
        <f t="shared" si="0"/>
        <v>0</v>
      </c>
    </row>
    <row r="13" spans="1:8" s="4" customFormat="1" ht="37.5" customHeight="1" thickBot="1" x14ac:dyDescent="0.3">
      <c r="B13" s="35" t="s">
        <v>27</v>
      </c>
      <c r="C13" s="75">
        <f>SUM(C9:C12)</f>
        <v>0</v>
      </c>
      <c r="D13" s="59">
        <f>SUM(D9:D12)</f>
        <v>0</v>
      </c>
      <c r="E13" s="59">
        <f>SUM(E9:E12)</f>
        <v>0</v>
      </c>
      <c r="F13" s="69">
        <f>SUM(F9:F12)</f>
        <v>0</v>
      </c>
      <c r="G13" s="25">
        <f>SUM(G9:G12)</f>
        <v>0</v>
      </c>
    </row>
    <row r="15" spans="1:8" x14ac:dyDescent="0.25">
      <c r="B15" s="51" t="s">
        <v>24</v>
      </c>
      <c r="C15" s="56"/>
      <c r="D15" s="56"/>
      <c r="E15" s="56"/>
      <c r="F15" s="56"/>
      <c r="G15" s="57"/>
    </row>
    <row r="16" spans="1:8" x14ac:dyDescent="0.25">
      <c r="B16" s="102"/>
      <c r="C16" s="103"/>
      <c r="D16" s="103"/>
      <c r="E16" s="103"/>
      <c r="F16" s="103"/>
      <c r="G16" s="104"/>
    </row>
    <row r="17" spans="2:7" x14ac:dyDescent="0.25">
      <c r="B17" s="102"/>
      <c r="C17" s="103"/>
      <c r="D17" s="103"/>
      <c r="E17" s="103"/>
      <c r="F17" s="103"/>
      <c r="G17" s="104"/>
    </row>
    <row r="18" spans="2:7" x14ac:dyDescent="0.25">
      <c r="B18" s="102"/>
      <c r="C18" s="103"/>
      <c r="D18" s="103"/>
      <c r="E18" s="103"/>
      <c r="F18" s="103"/>
      <c r="G18" s="104"/>
    </row>
    <row r="19" spans="2:7" x14ac:dyDescent="0.25">
      <c r="B19" s="105"/>
      <c r="C19" s="106"/>
      <c r="D19" s="106"/>
      <c r="E19" s="106"/>
      <c r="F19" s="106"/>
      <c r="G19" s="107"/>
    </row>
    <row r="20" spans="2:7" x14ac:dyDescent="0.25">
      <c r="B20" s="58"/>
      <c r="C20" s="58"/>
      <c r="D20" s="58"/>
      <c r="E20" s="58"/>
      <c r="F20" s="58"/>
      <c r="G20" s="58"/>
    </row>
  </sheetData>
  <sheetProtection algorithmName="SHA-512" hashValue="+4PWPkajfLRWsbBOKl7ViV/inYztf1bQnZdG+6YaTu3FCCksZ7Ezq3qHFG0IV9744srO1M8/y2bskXIfZ54FZA==" saltValue="O6wYcMUUTljKn8q6l6I2pw==" spinCount="100000" sheet="1" objects="1" scenarios="1"/>
  <protectedRanges>
    <protectedRange sqref="C9:F12" name="Range3_1"/>
    <protectedRange sqref="B16" name="Range9_1"/>
  </protectedRanges>
  <mergeCells count="4">
    <mergeCell ref="B16:G19"/>
    <mergeCell ref="A1:G1"/>
    <mergeCell ref="B7:B8"/>
    <mergeCell ref="C7:F7"/>
  </mergeCells>
  <conditionalFormatting sqref="G9">
    <cfRule type="cellIs" dxfId="1" priority="28" operator="greaterThan">
      <formula>$D$9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Sheet1!$C$3:$C$5</xm:f>
          </x14:formula1>
          <xm:sqref>E9:E12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O21"/>
  <sheetViews>
    <sheetView tabSelected="1" topLeftCell="A7" workbookViewId="0">
      <selection activeCell="L10" sqref="L10 K11"/>
    </sheetView>
  </sheetViews>
  <sheetFormatPr defaultRowHeight="15" x14ac:dyDescent="0.25"/>
  <cols>
    <col min="1" max="1" width="5.5703125" customWidth="1"/>
    <col min="2" max="2" width="38.85546875" bestFit="1" customWidth="1"/>
    <col min="3" max="3" width="9.42578125" customWidth="1"/>
    <col min="4" max="4" width="12.85546875" customWidth="1"/>
    <col min="5" max="5" width="9" bestFit="1" customWidth="1"/>
    <col min="6" max="6" width="13.140625" bestFit="1" customWidth="1"/>
    <col min="7" max="7" width="9" bestFit="1" customWidth="1"/>
    <col min="8" max="8" width="11.5703125" bestFit="1" customWidth="1"/>
    <col min="9" max="9" width="9" bestFit="1" customWidth="1"/>
    <col min="10" max="10" width="11.5703125" bestFit="1" customWidth="1"/>
    <col min="11" max="11" width="9" bestFit="1" customWidth="1"/>
    <col min="12" max="13" width="13.42578125" customWidth="1"/>
    <col min="14" max="14" width="14.7109375" bestFit="1" customWidth="1"/>
  </cols>
  <sheetData>
    <row r="1" spans="2:15" ht="21" x14ac:dyDescent="0.35">
      <c r="B1" s="137" t="s">
        <v>33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3" spans="2:15" s="2" customFormat="1" ht="24.95" customHeight="1" x14ac:dyDescent="0.25">
      <c r="B3" s="7" t="s">
        <v>3</v>
      </c>
      <c r="C3" s="132"/>
      <c r="D3" s="133"/>
      <c r="E3" s="133"/>
      <c r="F3" s="133"/>
      <c r="G3" s="133"/>
      <c r="H3" s="133"/>
      <c r="I3" s="133"/>
      <c r="J3" s="133"/>
      <c r="K3" s="134"/>
      <c r="L3" s="66"/>
      <c r="M3" s="66"/>
      <c r="N3" s="66"/>
    </row>
    <row r="4" spans="2:15" x14ac:dyDescent="0.25">
      <c r="C4" s="30"/>
      <c r="D4" s="30"/>
      <c r="E4" s="30"/>
      <c r="F4" s="30"/>
      <c r="G4" s="30"/>
      <c r="H4" s="30"/>
      <c r="I4" s="30"/>
      <c r="J4" s="30"/>
      <c r="K4" s="30"/>
    </row>
    <row r="5" spans="2:15" s="7" customFormat="1" ht="24.95" customHeight="1" x14ac:dyDescent="0.25">
      <c r="B5" s="7" t="s">
        <v>4</v>
      </c>
      <c r="C5" s="132"/>
      <c r="D5" s="133"/>
      <c r="E5" s="133"/>
      <c r="F5" s="133"/>
      <c r="G5" s="133"/>
      <c r="H5" s="133"/>
      <c r="I5" s="133"/>
      <c r="J5" s="133"/>
      <c r="K5" s="134"/>
    </row>
    <row r="7" spans="2:15" ht="15.75" thickBot="1" x14ac:dyDescent="0.3"/>
    <row r="8" spans="2:15" s="3" customFormat="1" ht="34.5" customHeight="1" x14ac:dyDescent="0.25">
      <c r="B8" s="138" t="s">
        <v>5</v>
      </c>
      <c r="C8" s="140" t="s">
        <v>12</v>
      </c>
      <c r="D8" s="141"/>
      <c r="E8" s="142" t="s">
        <v>25</v>
      </c>
      <c r="F8" s="143"/>
      <c r="G8" s="140" t="s">
        <v>13</v>
      </c>
      <c r="H8" s="141"/>
      <c r="I8" s="142" t="s">
        <v>14</v>
      </c>
      <c r="J8" s="146"/>
      <c r="K8" s="142" t="s">
        <v>8</v>
      </c>
      <c r="L8" s="143"/>
      <c r="M8" s="67"/>
      <c r="N8" s="144" t="s">
        <v>22</v>
      </c>
    </row>
    <row r="9" spans="2:15" s="4" customFormat="1" ht="45.75" thickBot="1" x14ac:dyDescent="0.3">
      <c r="B9" s="139"/>
      <c r="C9" s="8" t="s">
        <v>6</v>
      </c>
      <c r="D9" s="19" t="s">
        <v>11</v>
      </c>
      <c r="E9" s="9" t="s">
        <v>6</v>
      </c>
      <c r="F9" s="11" t="s">
        <v>11</v>
      </c>
      <c r="G9" s="8" t="s">
        <v>6</v>
      </c>
      <c r="H9" s="19" t="s">
        <v>11</v>
      </c>
      <c r="I9" s="9" t="s">
        <v>6</v>
      </c>
      <c r="J9" s="11" t="s">
        <v>11</v>
      </c>
      <c r="K9" s="10" t="s">
        <v>7</v>
      </c>
      <c r="L9" s="11" t="s">
        <v>11</v>
      </c>
      <c r="M9" s="68" t="s">
        <v>32</v>
      </c>
      <c r="N9" s="145"/>
    </row>
    <row r="10" spans="2:15" s="2" customFormat="1" ht="35.1" customHeight="1" thickBot="1" x14ac:dyDescent="0.3">
      <c r="B10" s="49" t="s">
        <v>28</v>
      </c>
      <c r="C10" s="12">
        <f>'Student mobility'!C7</f>
        <v>0</v>
      </c>
      <c r="D10" s="20">
        <f>'Student mobility'!D7</f>
        <v>0</v>
      </c>
      <c r="E10" s="13">
        <f>'Student mobility'!E7</f>
        <v>0</v>
      </c>
      <c r="F10" s="22">
        <f>'Student mobility'!F7</f>
        <v>0</v>
      </c>
      <c r="G10" s="12">
        <f>'Staff mobility'!C7</f>
        <v>0</v>
      </c>
      <c r="H10" s="20">
        <f>'Staff mobility'!D7</f>
        <v>0</v>
      </c>
      <c r="I10" s="13">
        <f>'Staff mobility'!E7</f>
        <v>0</v>
      </c>
      <c r="J10" s="22">
        <f>'Staff mobility'!F7</f>
        <v>0</v>
      </c>
      <c r="K10" s="13">
        <f>C10+E10+G10+I10</f>
        <v>0</v>
      </c>
      <c r="L10" s="91">
        <v>0</v>
      </c>
      <c r="M10" s="80">
        <f>BIP!D13</f>
        <v>0</v>
      </c>
      <c r="N10" s="60">
        <f>D10+F10+H10+J10+L10+M10</f>
        <v>0</v>
      </c>
      <c r="O10" s="6"/>
    </row>
    <row r="11" spans="2:15" s="2" customFormat="1" ht="35.1" customHeight="1" thickBot="1" x14ac:dyDescent="0.3">
      <c r="B11" s="49" t="s">
        <v>31</v>
      </c>
      <c r="C11" s="12">
        <f>'Student mobility'!C8</f>
        <v>0</v>
      </c>
      <c r="D11" s="20">
        <f>'Student mobility'!D8</f>
        <v>0</v>
      </c>
      <c r="E11" s="13">
        <f>'Student mobility'!E8</f>
        <v>0</v>
      </c>
      <c r="F11" s="22">
        <f>'Student mobility'!F8</f>
        <v>0</v>
      </c>
      <c r="G11" s="12">
        <f>'Staff mobility'!C8</f>
        <v>0</v>
      </c>
      <c r="H11" s="20">
        <f>'Staff mobility'!D8</f>
        <v>0</v>
      </c>
      <c r="I11" s="13">
        <f>'Staff mobility'!E8</f>
        <v>0</v>
      </c>
      <c r="J11" s="22">
        <f>'Staff mobility'!F8</f>
        <v>0</v>
      </c>
      <c r="K11" s="13">
        <f>C11+E11+G11+I11</f>
        <v>0</v>
      </c>
      <c r="L11" s="24">
        <f>IF(MIN(100,K11)*400+(K11&gt;100)*(K11-100)*230&gt;L10,L10,MIN(100,K11)*400+(K11&gt;100)*(K11-100)*230)</f>
        <v>0</v>
      </c>
      <c r="M11" s="81">
        <f>BIP!F13</f>
        <v>0</v>
      </c>
      <c r="N11" s="60">
        <f>D11+F11+H11+J11+L11+M11</f>
        <v>0</v>
      </c>
    </row>
    <row r="12" spans="2:15" s="2" customFormat="1" ht="35.1" customHeight="1" thickBot="1" x14ac:dyDescent="0.3">
      <c r="B12" s="49" t="s">
        <v>29</v>
      </c>
      <c r="C12" s="12">
        <f>'Student mobility'!C9</f>
        <v>0</v>
      </c>
      <c r="D12" s="20">
        <f>'Student mobility'!D9</f>
        <v>0</v>
      </c>
      <c r="E12" s="13">
        <f>'Student mobility'!E9</f>
        <v>0</v>
      </c>
      <c r="F12" s="22">
        <f>'Student mobility'!F9</f>
        <v>0</v>
      </c>
      <c r="G12" s="12">
        <f>'Staff mobility'!C9</f>
        <v>0</v>
      </c>
      <c r="H12" s="20">
        <f>'Staff mobility'!D9</f>
        <v>0</v>
      </c>
      <c r="I12" s="13">
        <f>'Staff mobility'!E9</f>
        <v>0</v>
      </c>
      <c r="J12" s="22">
        <f>'Staff mobility'!F9</f>
        <v>0</v>
      </c>
      <c r="K12" s="13">
        <f>C12+E12+G12+I12</f>
        <v>0</v>
      </c>
      <c r="L12" s="24">
        <f>MIN(IF(K11+K12&gt;100,(K11+K12-100)*200+(100*400)-L11,K12*400),L10-L11)</f>
        <v>0</v>
      </c>
      <c r="M12" s="82">
        <v>0</v>
      </c>
      <c r="N12" s="60">
        <f>D12+F12+H12+J12+L12+M12</f>
        <v>0</v>
      </c>
    </row>
    <row r="13" spans="2:15" s="3" customFormat="1" ht="35.1" customHeight="1" thickBot="1" x14ac:dyDescent="0.3">
      <c r="B13" s="14" t="s">
        <v>30</v>
      </c>
      <c r="C13" s="15">
        <f t="shared" ref="C13:K13" si="0">SUM(C11:C12)</f>
        <v>0</v>
      </c>
      <c r="D13" s="21">
        <f t="shared" si="0"/>
        <v>0</v>
      </c>
      <c r="E13" s="16">
        <f t="shared" si="0"/>
        <v>0</v>
      </c>
      <c r="F13" s="23">
        <f t="shared" si="0"/>
        <v>0</v>
      </c>
      <c r="G13" s="15">
        <f t="shared" si="0"/>
        <v>0</v>
      </c>
      <c r="H13" s="21">
        <f t="shared" si="0"/>
        <v>0</v>
      </c>
      <c r="I13" s="16">
        <f t="shared" si="0"/>
        <v>0</v>
      </c>
      <c r="J13" s="23">
        <f t="shared" si="0"/>
        <v>0</v>
      </c>
      <c r="K13" s="16">
        <f t="shared" si="0"/>
        <v>0</v>
      </c>
      <c r="L13" s="24">
        <f>IF(L10&gt;L11+L12,L11+L12,L10)</f>
        <v>0</v>
      </c>
      <c r="M13" s="100">
        <v>0</v>
      </c>
      <c r="N13" s="60">
        <f t="shared" ref="N13:N14" si="1">D13+F13+H13+J13+L13+M13</f>
        <v>0</v>
      </c>
    </row>
    <row r="14" spans="2:15" s="5" customFormat="1" ht="35.1" customHeight="1" thickBot="1" x14ac:dyDescent="0.3">
      <c r="B14" s="49" t="s">
        <v>27</v>
      </c>
      <c r="C14" s="17">
        <f t="shared" ref="C14:K14" si="2">C10-C13</f>
        <v>0</v>
      </c>
      <c r="D14" s="21">
        <f>D10-D13</f>
        <v>0</v>
      </c>
      <c r="E14" s="18">
        <f t="shared" si="2"/>
        <v>0</v>
      </c>
      <c r="F14" s="23">
        <f t="shared" si="2"/>
        <v>0</v>
      </c>
      <c r="G14" s="17">
        <f t="shared" si="2"/>
        <v>0</v>
      </c>
      <c r="H14" s="21">
        <f t="shared" si="2"/>
        <v>0</v>
      </c>
      <c r="I14" s="18">
        <f t="shared" si="2"/>
        <v>0</v>
      </c>
      <c r="J14" s="23">
        <f t="shared" si="2"/>
        <v>0</v>
      </c>
      <c r="K14" s="18">
        <f t="shared" si="2"/>
        <v>0</v>
      </c>
      <c r="L14" s="24">
        <f>IF(MIN(100,K14)*400+(K14&gt;100)*(K14-100)*230&gt;L13,L13,MIN(100,K14)*400+(K14&gt;100)*(K14-100)*230)</f>
        <v>0</v>
      </c>
      <c r="M14" s="83">
        <f>BIP!G13</f>
        <v>0</v>
      </c>
      <c r="N14" s="60">
        <f t="shared" si="1"/>
        <v>0</v>
      </c>
    </row>
    <row r="15" spans="2:15" s="5" customFormat="1" ht="35.1" customHeight="1" thickBot="1" x14ac:dyDescent="0.3">
      <c r="B15" s="35"/>
      <c r="C15" s="84"/>
      <c r="D15" s="85"/>
      <c r="E15" s="84"/>
      <c r="F15" s="85"/>
      <c r="G15" s="135" t="s">
        <v>49</v>
      </c>
      <c r="H15" s="135"/>
      <c r="I15" s="135"/>
      <c r="J15" s="135"/>
      <c r="K15" s="135"/>
      <c r="L15" s="135"/>
      <c r="M15" s="136"/>
      <c r="N15" s="86">
        <v>0</v>
      </c>
    </row>
    <row r="16" spans="2:15" s="2" customFormat="1" ht="35.1" customHeight="1" thickBot="1" x14ac:dyDescent="0.3">
      <c r="B16" s="61"/>
      <c r="C16" s="62"/>
      <c r="D16" s="62"/>
      <c r="E16" s="62"/>
      <c r="F16" s="62"/>
      <c r="G16" s="62"/>
      <c r="H16" s="62"/>
      <c r="I16" s="62"/>
      <c r="J16" s="63"/>
      <c r="K16" s="62"/>
      <c r="L16" s="64" t="s">
        <v>9</v>
      </c>
      <c r="M16" s="64"/>
      <c r="N16" s="26">
        <v>0</v>
      </c>
    </row>
    <row r="17" spans="2:14" s="2" customFormat="1" ht="35.1" customHeight="1" thickBot="1" x14ac:dyDescent="0.3">
      <c r="B17" s="65"/>
      <c r="C17" s="62"/>
      <c r="D17" s="62"/>
      <c r="E17" s="62"/>
      <c r="F17" s="62"/>
      <c r="G17" s="62"/>
      <c r="H17" s="62"/>
      <c r="I17" s="62"/>
      <c r="J17" s="62"/>
      <c r="K17" s="62"/>
      <c r="L17" s="64" t="s">
        <v>10</v>
      </c>
      <c r="M17" s="64"/>
      <c r="N17" s="27" t="e">
        <f>N11/N16</f>
        <v>#DIV/0!</v>
      </c>
    </row>
    <row r="18" spans="2:14" ht="35.1" customHeight="1" x14ac:dyDescent="0.25">
      <c r="D18" s="127" t="s">
        <v>20</v>
      </c>
      <c r="E18" s="128"/>
      <c r="F18" s="125"/>
      <c r="G18" s="125"/>
      <c r="H18" s="125"/>
      <c r="I18" s="125"/>
      <c r="J18" s="125"/>
      <c r="K18" s="125"/>
      <c r="L18" s="125"/>
      <c r="M18" s="125"/>
      <c r="N18" s="126"/>
    </row>
    <row r="19" spans="2:14" ht="35.1" customHeight="1" x14ac:dyDescent="0.25">
      <c r="D19" s="96" t="s">
        <v>50</v>
      </c>
      <c r="E19" s="97"/>
      <c r="F19" s="129"/>
      <c r="G19" s="129"/>
      <c r="H19" s="129"/>
      <c r="I19" s="129"/>
      <c r="J19" s="129"/>
      <c r="K19" s="129"/>
      <c r="L19" s="129"/>
      <c r="M19" s="129"/>
      <c r="N19" s="130"/>
    </row>
    <row r="20" spans="2:14" ht="35.1" customHeight="1" x14ac:dyDescent="0.25">
      <c r="D20" s="98" t="s">
        <v>21</v>
      </c>
      <c r="E20" s="99"/>
      <c r="F20" s="131"/>
      <c r="G20" s="131"/>
      <c r="H20" s="131"/>
      <c r="I20" s="131"/>
      <c r="J20" s="131"/>
      <c r="K20" s="54"/>
      <c r="L20" s="54"/>
      <c r="M20" s="54"/>
      <c r="N20" s="55"/>
    </row>
    <row r="21" spans="2:14" ht="35.1" customHeight="1" x14ac:dyDescent="0.25"/>
  </sheetData>
  <sheetProtection algorithmName="SHA-512" hashValue="0AT6R/qs48R6OWwFIK1mARQEDetIskxPfd6wfafXBtIGW9YfLC/qIBFVWrBOi/AyuZEyKUMoOFTxJBnGvqsk9A==" saltValue="q4a/A8wyLl0k/qpHcOH6jQ==" spinCount="100000" sheet="1" objects="1" scenarios="1"/>
  <protectedRanges>
    <protectedRange sqref="L10" name="Range5"/>
    <protectedRange sqref="C3" name="Range1"/>
    <protectedRange sqref="C5" name="Range2"/>
    <protectedRange sqref="N16" name="Range3"/>
    <protectedRange sqref="D18:N20" name="Range4"/>
  </protectedRanges>
  <mergeCells count="15">
    <mergeCell ref="B1:N1"/>
    <mergeCell ref="B8:B9"/>
    <mergeCell ref="C8:D8"/>
    <mergeCell ref="E8:F8"/>
    <mergeCell ref="G8:H8"/>
    <mergeCell ref="N8:N9"/>
    <mergeCell ref="K8:L8"/>
    <mergeCell ref="I8:J8"/>
    <mergeCell ref="F18:N18"/>
    <mergeCell ref="D18:E18"/>
    <mergeCell ref="F19:N19"/>
    <mergeCell ref="F20:J20"/>
    <mergeCell ref="C3:K3"/>
    <mergeCell ref="C5:K5"/>
    <mergeCell ref="G15:M15"/>
  </mergeCells>
  <conditionalFormatting sqref="N15">
    <cfRule type="cellIs" dxfId="0" priority="1" operator="greaterThan">
      <formula>$N$10*20%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C4" sqref="C4"/>
    </sheetView>
  </sheetViews>
  <sheetFormatPr defaultRowHeight="15" x14ac:dyDescent="0.25"/>
  <sheetData>
    <row r="3" spans="3:3" x14ac:dyDescent="0.25">
      <c r="C3">
        <v>0</v>
      </c>
    </row>
    <row r="4" spans="3:3" x14ac:dyDescent="0.25">
      <c r="C4">
        <v>15</v>
      </c>
    </row>
    <row r="5" spans="3:3" x14ac:dyDescent="0.25">
      <c r="C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mobility</vt:lpstr>
      <vt:lpstr>Staff mobility</vt:lpstr>
      <vt:lpstr>BIP</vt:lpstr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Stavri Antoniou</cp:lastModifiedBy>
  <cp:lastPrinted>2023-01-13T11:11:22Z</cp:lastPrinted>
  <dcterms:created xsi:type="dcterms:W3CDTF">2014-07-03T15:11:23Z</dcterms:created>
  <dcterms:modified xsi:type="dcterms:W3CDTF">2023-01-18T11:46:06Z</dcterms:modified>
</cp:coreProperties>
</file>